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hidePivotFieldList="1" defaultThemeVersion="124226"/>
  <bookViews>
    <workbookView xWindow="120" yWindow="5085" windowWidth="19320" windowHeight="4995" tabRatio="615"/>
  </bookViews>
  <sheets>
    <sheet name="CONTRATOS 2016" sheetId="22" r:id="rId1"/>
    <sheet name="Hoja3" sheetId="38" r:id="rId2"/>
    <sheet name="SUPERVISIONES 2015" sheetId="32" r:id="rId3"/>
    <sheet name="LINK PROCESOS" sheetId="33" r:id="rId4"/>
    <sheet name="Hoja1" sheetId="34" r:id="rId5"/>
    <sheet name="CONTRATOS 2016 (2)" sheetId="35" r:id="rId6"/>
    <sheet name="ORDENES DE COMPRA" sheetId="36" r:id="rId7"/>
    <sheet name="Hoja2" sheetId="37" r:id="rId8"/>
    <sheet name="Hoja4" sheetId="39" r:id="rId9"/>
    <sheet name="Hoja5" sheetId="40" r:id="rId10"/>
    <sheet name="Hoja6" sheetId="41" r:id="rId11"/>
  </sheets>
  <externalReferences>
    <externalReference r:id="rId12"/>
    <externalReference r:id="rId13"/>
    <externalReference r:id="rId14"/>
  </externalReferences>
  <definedNames>
    <definedName name="_xlnm._FilterDatabase" localSheetId="0" hidden="1">'CONTRATOS 2016'!$B$1:$AV$16</definedName>
    <definedName name="_xlnm._FilterDatabase" localSheetId="5" hidden="1">'CONTRATOS 2016 (2)'!$A$1:$EC$279</definedName>
    <definedName name="_xlnm._FilterDatabase" localSheetId="2" hidden="1">'SUPERVISIONES 2015'!$A$2:$E$1281</definedName>
    <definedName name="_xlnm.Print_Area" localSheetId="0">'CONTRATOS 2016'!$B$1:$AV$1</definedName>
    <definedName name="_xlnm.Print_Area" localSheetId="5">'CONTRATOS 2016 (2)'!$B$1:$CS$1</definedName>
    <definedName name="_xlnm.Print_Area" localSheetId="1">Hoja3!$A$3:$N$41</definedName>
    <definedName name="_xlnm.Print_Area" localSheetId="2">'SUPERVISIONES 2015'!$A$1:$A$107</definedName>
    <definedName name="millon" localSheetId="5">#REF!</definedName>
    <definedName name="millon">#REF!</definedName>
    <definedName name="_xlnm.Print_Titles" localSheetId="0">'CONTRATOS 2016'!$1:$1</definedName>
    <definedName name="_xlnm.Print_Titles" localSheetId="5">'CONTRATOS 2016 (2)'!$1:$1</definedName>
    <definedName name="_xlnm.Print_Titles" localSheetId="2">'SUPERVISIONES 2015'!$1:$2</definedName>
  </definedNames>
  <calcPr calcId="144525"/>
</workbook>
</file>

<file path=xl/calcChain.xml><?xml version="1.0" encoding="utf-8"?>
<calcChain xmlns="http://schemas.openxmlformats.org/spreadsheetml/2006/main">
  <c r="AL16" i="22" l="1"/>
  <c r="X16" i="22"/>
  <c r="AT15" i="22"/>
  <c r="AL15" i="22"/>
  <c r="X15" i="22"/>
  <c r="AT14" i="22" l="1"/>
  <c r="AL14" i="22"/>
  <c r="X14" i="22"/>
  <c r="AT10" i="22"/>
  <c r="AL10" i="22"/>
  <c r="X10" i="22"/>
  <c r="AT13" i="22"/>
  <c r="AL13" i="22"/>
  <c r="AT12" i="22"/>
  <c r="AL12" i="22"/>
  <c r="AL11" i="22" l="1"/>
  <c r="AT9" i="22" l="1"/>
  <c r="AL9" i="22"/>
  <c r="X9" i="22"/>
  <c r="AT8" i="22"/>
  <c r="AL8" i="22"/>
  <c r="X8" i="22"/>
  <c r="AL7" i="22" l="1"/>
  <c r="AT6" i="22"/>
  <c r="AL6" i="22"/>
  <c r="AT5" i="22"/>
  <c r="AL5" i="22"/>
  <c r="AT4" i="22"/>
  <c r="AL4" i="22"/>
  <c r="E202" i="32"/>
  <c r="AT3" i="22" l="1"/>
  <c r="AL3" i="22"/>
  <c r="X3" i="22"/>
  <c r="AL2" i="22" l="1"/>
  <c r="K15" i="38" l="1"/>
  <c r="F14" i="41" l="1"/>
  <c r="E14" i="41"/>
  <c r="P12" i="38" l="1"/>
  <c r="P10" i="38"/>
  <c r="P9" i="38"/>
  <c r="P8" i="38"/>
  <c r="P7" i="38"/>
  <c r="H26" i="40"/>
  <c r="H30" i="40" s="1"/>
  <c r="I25" i="38"/>
  <c r="M20" i="38" l="1"/>
  <c r="M19" i="38"/>
  <c r="M18" i="38"/>
  <c r="M17" i="38"/>
  <c r="N22" i="38"/>
  <c r="N21" i="38"/>
  <c r="N20" i="38"/>
  <c r="N19" i="38"/>
  <c r="N18" i="38"/>
  <c r="N17" i="38"/>
  <c r="O20" i="38"/>
  <c r="P20" i="38" s="1"/>
  <c r="O19" i="38"/>
  <c r="P19" i="38" s="1"/>
  <c r="O18" i="38"/>
  <c r="P18" i="38" s="1"/>
  <c r="O17" i="38"/>
  <c r="P17" i="38" s="1"/>
  <c r="K24" i="38"/>
  <c r="M22" i="38"/>
  <c r="G24" i="39"/>
  <c r="M13" i="38"/>
  <c r="M15" i="38" s="1"/>
  <c r="M5" i="38"/>
  <c r="N24" i="38" l="1"/>
  <c r="O22" i="38"/>
  <c r="P22" i="38" s="1"/>
  <c r="H35" i="38"/>
  <c r="E10" i="37" l="1"/>
  <c r="E9" i="37"/>
  <c r="E8" i="37"/>
  <c r="E7" i="37"/>
  <c r="L21" i="38" l="1"/>
  <c r="P11" i="38" s="1"/>
  <c r="AO144" i="35" l="1"/>
  <c r="Y144" i="35"/>
  <c r="AW147" i="35"/>
  <c r="A147" i="35"/>
  <c r="AO126" i="35"/>
  <c r="AO125" i="35"/>
  <c r="AO124" i="35"/>
  <c r="AO123" i="35"/>
  <c r="A279" i="35"/>
  <c r="A278" i="35"/>
  <c r="A277" i="35"/>
  <c r="A276" i="35"/>
  <c r="A275" i="35"/>
  <c r="A274" i="35"/>
  <c r="A273" i="35"/>
  <c r="A272" i="35"/>
  <c r="A271" i="35"/>
  <c r="A270" i="35"/>
  <c r="A269" i="35"/>
  <c r="A268" i="35"/>
  <c r="A267" i="35"/>
  <c r="A266" i="35"/>
  <c r="A265" i="35"/>
  <c r="A264" i="35"/>
  <c r="A263" i="35"/>
  <c r="A262" i="35"/>
  <c r="A261" i="35"/>
  <c r="A260" i="35"/>
  <c r="A259" i="35"/>
  <c r="A258" i="35"/>
  <c r="A257" i="35"/>
  <c r="A256" i="35"/>
  <c r="A255" i="35"/>
  <c r="A254" i="35"/>
  <c r="A253" i="35"/>
  <c r="A252" i="35"/>
  <c r="A251" i="35"/>
  <c r="A250" i="35"/>
  <c r="A249" i="35"/>
  <c r="A248" i="35"/>
  <c r="A247" i="35"/>
  <c r="A246" i="35"/>
  <c r="A245" i="35"/>
  <c r="A244" i="35"/>
  <c r="A243" i="35"/>
  <c r="A242" i="35"/>
  <c r="A241" i="35"/>
  <c r="A240" i="35"/>
  <c r="A239" i="35"/>
  <c r="A238" i="35"/>
  <c r="A237" i="35"/>
  <c r="A236" i="35"/>
  <c r="A235" i="35"/>
  <c r="A234" i="35"/>
  <c r="A233" i="35"/>
  <c r="A232" i="35"/>
  <c r="A231" i="35"/>
  <c r="A230" i="35"/>
  <c r="A229" i="35"/>
  <c r="A228" i="35"/>
  <c r="A227" i="35"/>
  <c r="A226" i="35"/>
  <c r="A225" i="35"/>
  <c r="A224" i="35"/>
  <c r="A223" i="35"/>
  <c r="A222" i="35"/>
  <c r="A221" i="35"/>
  <c r="A220" i="35"/>
  <c r="A219" i="35"/>
  <c r="A218" i="35"/>
  <c r="A217" i="35"/>
  <c r="A216" i="35"/>
  <c r="A215" i="35"/>
  <c r="A214" i="35"/>
  <c r="A213" i="35"/>
  <c r="A212" i="35"/>
  <c r="A211" i="35"/>
  <c r="A210" i="35"/>
  <c r="A209" i="35"/>
  <c r="A208" i="35"/>
  <c r="A207" i="35"/>
  <c r="A206" i="35"/>
  <c r="A205" i="35"/>
  <c r="A204" i="35"/>
  <c r="A203" i="35"/>
  <c r="A202" i="35"/>
  <c r="A201" i="35"/>
  <c r="A200" i="35"/>
  <c r="A199" i="35"/>
  <c r="A198" i="35"/>
  <c r="A197" i="35"/>
  <c r="A196" i="35"/>
  <c r="A195" i="35"/>
  <c r="A194" i="35"/>
  <c r="A193" i="35"/>
  <c r="A192" i="35"/>
  <c r="A191" i="35"/>
  <c r="A190" i="35"/>
  <c r="A189" i="35"/>
  <c r="A188" i="35"/>
  <c r="A187" i="35"/>
  <c r="A186" i="35"/>
  <c r="A185" i="35"/>
  <c r="A184" i="35"/>
  <c r="A183" i="35"/>
  <c r="A182" i="35"/>
  <c r="A181" i="35"/>
  <c r="A180" i="35"/>
  <c r="A179" i="35"/>
  <c r="A178" i="35"/>
  <c r="A177" i="35"/>
  <c r="A176" i="35"/>
  <c r="A175" i="35"/>
  <c r="A174" i="35"/>
  <c r="A173" i="35"/>
  <c r="A172" i="35"/>
  <c r="A171" i="35"/>
  <c r="A170" i="35"/>
  <c r="A169" i="35"/>
  <c r="A168" i="35"/>
  <c r="A167" i="35"/>
  <c r="A166" i="35"/>
  <c r="A165" i="35"/>
  <c r="A164" i="35"/>
  <c r="A163" i="35"/>
  <c r="A162" i="35"/>
  <c r="A161" i="35"/>
  <c r="A160" i="35"/>
  <c r="A159" i="35"/>
  <c r="A158" i="35"/>
  <c r="A157" i="35"/>
  <c r="A156" i="35"/>
  <c r="A155" i="35"/>
  <c r="A154" i="35"/>
  <c r="A153" i="35"/>
  <c r="A152" i="35"/>
  <c r="A151" i="35"/>
  <c r="A150" i="35"/>
  <c r="A149" i="35"/>
  <c r="A148" i="35"/>
  <c r="A146" i="35"/>
  <c r="A145" i="35"/>
  <c r="A144" i="35"/>
  <c r="A143" i="35"/>
  <c r="A142" i="35"/>
  <c r="A141" i="35"/>
  <c r="A140" i="35"/>
  <c r="A139" i="35"/>
  <c r="A138" i="35"/>
  <c r="A137" i="35"/>
  <c r="A136" i="35"/>
  <c r="A135" i="35"/>
  <c r="A134" i="35"/>
  <c r="A133" i="35"/>
  <c r="A132" i="35"/>
  <c r="A131" i="35"/>
  <c r="A130" i="35"/>
  <c r="A129" i="35"/>
  <c r="A128" i="35"/>
  <c r="A127" i="35"/>
  <c r="A126" i="35"/>
  <c r="A125" i="35"/>
  <c r="A124" i="35"/>
  <c r="A123" i="35"/>
  <c r="A122" i="35"/>
  <c r="A121" i="35"/>
  <c r="A120" i="35"/>
  <c r="A119" i="35"/>
  <c r="A118" i="35"/>
  <c r="A117" i="35"/>
  <c r="A116" i="35"/>
  <c r="A115" i="35"/>
  <c r="A114" i="35"/>
  <c r="A113" i="35"/>
  <c r="A112" i="35"/>
  <c r="A111" i="35"/>
  <c r="A110" i="35"/>
  <c r="A109" i="35"/>
  <c r="A108" i="35"/>
  <c r="A107" i="35"/>
  <c r="A106" i="35"/>
  <c r="A105" i="35"/>
  <c r="A104" i="35"/>
  <c r="A103" i="35"/>
  <c r="A102" i="35"/>
  <c r="A101" i="35"/>
  <c r="A100" i="35"/>
  <c r="A99" i="35"/>
  <c r="A98" i="35"/>
  <c r="A97" i="35"/>
  <c r="A96" i="35"/>
  <c r="A95" i="35"/>
  <c r="A94" i="35"/>
  <c r="A93" i="35"/>
  <c r="A92" i="35"/>
  <c r="A91" i="35"/>
  <c r="A90" i="35"/>
  <c r="A89" i="35"/>
  <c r="A88" i="35"/>
  <c r="A87" i="35"/>
  <c r="A86" i="35"/>
  <c r="A85" i="35"/>
  <c r="A84" i="35"/>
  <c r="A83" i="35"/>
  <c r="A82" i="35"/>
  <c r="A81" i="35"/>
  <c r="A80" i="35"/>
  <c r="A79" i="35"/>
  <c r="A78" i="35"/>
  <c r="A77" i="35"/>
  <c r="A76" i="35"/>
  <c r="A75" i="35"/>
  <c r="A74" i="35"/>
  <c r="A73" i="35"/>
  <c r="A72" i="35"/>
  <c r="A71" i="35"/>
  <c r="A70" i="35"/>
  <c r="A69" i="35"/>
  <c r="A68" i="35"/>
  <c r="A67" i="35"/>
  <c r="A66" i="35"/>
  <c r="A65" i="35"/>
  <c r="A64" i="35"/>
  <c r="A63" i="35"/>
  <c r="A62" i="35"/>
  <c r="A61" i="35"/>
  <c r="A60" i="35"/>
  <c r="A59" i="35"/>
  <c r="A58" i="35"/>
  <c r="A57" i="35"/>
  <c r="A56" i="35"/>
  <c r="A55" i="35"/>
  <c r="A54" i="35"/>
  <c r="A53" i="35"/>
  <c r="A52" i="35"/>
  <c r="A51" i="35"/>
  <c r="A50" i="35"/>
  <c r="A49" i="35"/>
  <c r="A48" i="35"/>
  <c r="A47" i="35"/>
  <c r="A46" i="35"/>
  <c r="A45" i="35"/>
  <c r="A44" i="35"/>
  <c r="A43" i="35"/>
  <c r="A42" i="35"/>
  <c r="A41" i="35"/>
  <c r="A40" i="35"/>
  <c r="A39" i="35"/>
  <c r="A38" i="35"/>
  <c r="A37" i="35"/>
  <c r="A36" i="35"/>
  <c r="A35" i="35"/>
  <c r="A34" i="35"/>
  <c r="A33" i="35"/>
  <c r="A32" i="35"/>
  <c r="A31" i="35"/>
  <c r="A30" i="35"/>
  <c r="A29" i="35"/>
  <c r="A28" i="35"/>
  <c r="A27" i="35"/>
  <c r="A26" i="35"/>
  <c r="A25" i="35"/>
  <c r="A24" i="35"/>
  <c r="A23" i="35"/>
  <c r="A22" i="35"/>
  <c r="A21" i="35"/>
  <c r="A20" i="35"/>
  <c r="A19" i="35"/>
  <c r="A18" i="35"/>
  <c r="A17" i="35"/>
  <c r="A16" i="35"/>
  <c r="A15" i="35"/>
  <c r="A14" i="35"/>
  <c r="A13" i="35"/>
  <c r="A12" i="35"/>
  <c r="A11" i="35"/>
  <c r="A10" i="35"/>
  <c r="A9" i="35"/>
  <c r="A8" i="35"/>
  <c r="A7" i="35"/>
  <c r="A6" i="35"/>
  <c r="A5" i="35"/>
  <c r="A4" i="35"/>
  <c r="A3" i="35"/>
  <c r="A2" i="35"/>
  <c r="Y54" i="35" l="1"/>
  <c r="Y127" i="35"/>
  <c r="Y126" i="35"/>
  <c r="Y125" i="35"/>
  <c r="Y124" i="35"/>
  <c r="Y123" i="35"/>
  <c r="Y122" i="35"/>
  <c r="Y121" i="35"/>
  <c r="Y120" i="35"/>
  <c r="Y119" i="35"/>
  <c r="Y118" i="35"/>
  <c r="Y117" i="35"/>
  <c r="Y116" i="35"/>
  <c r="Y71" i="35"/>
  <c r="Y70" i="35"/>
  <c r="Y69" i="35"/>
  <c r="Y68" i="35"/>
  <c r="Y67" i="35"/>
  <c r="Y66" i="35"/>
  <c r="Y65" i="35"/>
  <c r="Y64" i="35"/>
  <c r="Y63" i="35"/>
  <c r="Y62" i="35"/>
  <c r="Y61" i="35"/>
  <c r="Y60" i="35"/>
  <c r="Y59" i="35"/>
  <c r="Y58" i="35"/>
  <c r="Y57" i="35"/>
  <c r="Y56" i="35"/>
  <c r="Y55" i="35"/>
  <c r="Y53" i="35"/>
  <c r="Y52" i="35"/>
  <c r="Y51" i="35"/>
  <c r="Y50" i="35"/>
  <c r="Y49" i="35"/>
  <c r="Y48" i="35"/>
  <c r="Y47" i="35"/>
  <c r="Y46" i="35"/>
  <c r="Y45" i="35"/>
  <c r="Y44" i="35"/>
  <c r="Y43" i="35"/>
  <c r="Y42" i="35"/>
  <c r="Y41" i="35"/>
  <c r="Y39" i="35"/>
  <c r="Y38" i="35"/>
  <c r="Y37" i="35"/>
  <c r="Y36" i="35"/>
  <c r="Y35" i="35"/>
  <c r="Y34" i="35"/>
  <c r="Y33" i="35"/>
  <c r="Y32" i="35"/>
  <c r="Y31" i="35"/>
  <c r="Y30" i="35"/>
  <c r="Y29" i="35"/>
  <c r="Y28" i="35"/>
  <c r="Y27" i="35"/>
  <c r="Y26" i="35"/>
  <c r="Y25" i="35"/>
  <c r="Y24" i="35"/>
  <c r="Y23" i="35"/>
  <c r="Y22" i="35"/>
  <c r="Y21" i="35"/>
  <c r="Y20" i="35"/>
  <c r="Y19" i="35"/>
  <c r="Y18" i="35"/>
  <c r="Y17" i="35"/>
  <c r="Y16" i="35"/>
  <c r="Y15" i="35"/>
  <c r="Y14" i="35"/>
  <c r="Y13" i="35"/>
  <c r="Y12" i="35"/>
  <c r="Y11" i="35"/>
  <c r="Y10" i="35"/>
  <c r="Y9" i="35"/>
  <c r="Y8" i="35"/>
  <c r="Y7" i="35"/>
  <c r="Y6" i="35"/>
  <c r="Y4" i="35"/>
  <c r="Y3" i="35"/>
  <c r="Y2" i="35"/>
  <c r="AW126" i="35"/>
  <c r="AW125" i="35"/>
  <c r="AW124" i="35"/>
  <c r="AW123" i="35"/>
  <c r="AW122" i="35"/>
  <c r="AW121" i="35"/>
  <c r="AW120" i="35"/>
  <c r="AO122" i="35"/>
  <c r="AO121" i="35"/>
  <c r="AO120" i="35"/>
  <c r="Y104" i="35"/>
  <c r="Y105" i="35"/>
  <c r="AW68" i="35"/>
  <c r="AO143" i="35" l="1"/>
  <c r="CW142" i="35"/>
  <c r="CZ142" i="35" s="1"/>
  <c r="CU142" i="35"/>
  <c r="CR142" i="35"/>
  <c r="CQ142" i="35"/>
  <c r="CM142" i="35"/>
  <c r="CX142" i="35" s="1"/>
  <c r="CY142" i="35" s="1"/>
  <c r="BT142" i="35"/>
  <c r="BU142" i="35" s="1"/>
  <c r="AZ142" i="35"/>
  <c r="AW142" i="35"/>
  <c r="AO142" i="35"/>
  <c r="Y142" i="35"/>
  <c r="AW141" i="35"/>
  <c r="AO141" i="35"/>
  <c r="AW140" i="35"/>
  <c r="AO140" i="35"/>
  <c r="AO139" i="35"/>
  <c r="BT138" i="35"/>
  <c r="BU138" i="35" s="1"/>
  <c r="AZ138" i="35"/>
  <c r="AW138" i="35"/>
  <c r="AO138" i="35"/>
  <c r="Y138" i="35"/>
  <c r="BT137" i="35"/>
  <c r="BU137" i="35" s="1"/>
  <c r="AZ137" i="35"/>
  <c r="AO137" i="35"/>
  <c r="Y137" i="35"/>
  <c r="BT136" i="35"/>
  <c r="BU136" i="35" s="1"/>
  <c r="AZ136" i="35"/>
  <c r="AW136" i="35"/>
  <c r="AO136" i="35"/>
  <c r="Y136" i="35"/>
  <c r="BT135" i="35"/>
  <c r="BU135" i="35" s="1"/>
  <c r="AZ135" i="35"/>
  <c r="AW135" i="35"/>
  <c r="AO135" i="35"/>
  <c r="Y135" i="35"/>
  <c r="BT134" i="35"/>
  <c r="BU134" i="35" s="1"/>
  <c r="AZ134" i="35"/>
  <c r="AO134" i="35"/>
  <c r="Y134" i="35"/>
  <c r="BT133" i="35"/>
  <c r="BU133" i="35" s="1"/>
  <c r="AZ133" i="35"/>
  <c r="AW133" i="35"/>
  <c r="AO133" i="35"/>
  <c r="Y133" i="35"/>
  <c r="BT132" i="35"/>
  <c r="BU132" i="35" s="1"/>
  <c r="AZ132" i="35"/>
  <c r="AW132" i="35"/>
  <c r="AO132" i="35"/>
  <c r="Y132" i="35"/>
  <c r="BT131" i="35"/>
  <c r="BU131" i="35" s="1"/>
  <c r="AZ131" i="35"/>
  <c r="AW131" i="35"/>
  <c r="AO131" i="35"/>
  <c r="Y131" i="35"/>
  <c r="BT130" i="35"/>
  <c r="BU130" i="35" s="1"/>
  <c r="AZ130" i="35"/>
  <c r="AW130" i="35"/>
  <c r="AO130" i="35"/>
  <c r="Y130" i="35"/>
  <c r="BT129" i="35"/>
  <c r="BU129" i="35" s="1"/>
  <c r="AZ129" i="35"/>
  <c r="AW129" i="35"/>
  <c r="AO129" i="35"/>
  <c r="Y129" i="35"/>
  <c r="BT128" i="35"/>
  <c r="BU128" i="35" s="1"/>
  <c r="AZ128" i="35"/>
  <c r="AW128" i="35"/>
  <c r="AO128" i="35"/>
  <c r="Y128" i="35"/>
  <c r="AO127" i="35"/>
  <c r="CW119" i="35"/>
  <c r="CZ119" i="35" s="1"/>
  <c r="CU119" i="35"/>
  <c r="CR119" i="35"/>
  <c r="CQ119" i="35"/>
  <c r="CM119" i="35"/>
  <c r="CX119" i="35" s="1"/>
  <c r="CY119" i="35" s="1"/>
  <c r="BT119" i="35"/>
  <c r="BU119" i="35" s="1"/>
  <c r="AW119" i="35"/>
  <c r="AO119" i="35"/>
  <c r="BV119" i="35" s="1"/>
  <c r="AW118" i="35"/>
  <c r="AO118" i="35"/>
  <c r="AW117" i="35"/>
  <c r="AO117" i="35"/>
  <c r="AO116" i="35"/>
  <c r="CW115" i="35"/>
  <c r="CZ115" i="35" s="1"/>
  <c r="CU115" i="35"/>
  <c r="CR115" i="35"/>
  <c r="CQ115" i="35"/>
  <c r="CM115" i="35"/>
  <c r="CX115" i="35" s="1"/>
  <c r="CY115" i="35" s="1"/>
  <c r="BT115" i="35"/>
  <c r="BU115" i="35" s="1"/>
  <c r="AZ115" i="35"/>
  <c r="AW115" i="35"/>
  <c r="AO115" i="35"/>
  <c r="Y115" i="35"/>
  <c r="CW114" i="35"/>
  <c r="CZ114" i="35" s="1"/>
  <c r="CU114" i="35"/>
  <c r="CR114" i="35"/>
  <c r="CQ114" i="35"/>
  <c r="CM114" i="35"/>
  <c r="CX114" i="35" s="1"/>
  <c r="CY114" i="35" s="1"/>
  <c r="BT114" i="35"/>
  <c r="BU114" i="35" s="1"/>
  <c r="AZ114" i="35"/>
  <c r="AW114" i="35"/>
  <c r="AO114" i="35"/>
  <c r="Y114" i="35"/>
  <c r="CW113" i="35"/>
  <c r="CZ113" i="35" s="1"/>
  <c r="CU113" i="35"/>
  <c r="CR113" i="35"/>
  <c r="CQ113" i="35"/>
  <c r="CM113" i="35"/>
  <c r="CX113" i="35" s="1"/>
  <c r="CY113" i="35" s="1"/>
  <c r="BT113" i="35"/>
  <c r="BU113" i="35" s="1"/>
  <c r="AZ113" i="35"/>
  <c r="AW113" i="35"/>
  <c r="AO113" i="35"/>
  <c r="Y113" i="35"/>
  <c r="CW112" i="35"/>
  <c r="CZ112" i="35" s="1"/>
  <c r="CU112" i="35"/>
  <c r="CR112" i="35"/>
  <c r="CQ112" i="35"/>
  <c r="CM112" i="35"/>
  <c r="CX112" i="35" s="1"/>
  <c r="CY112" i="35" s="1"/>
  <c r="BT112" i="35"/>
  <c r="BU112" i="35" s="1"/>
  <c r="AZ112" i="35"/>
  <c r="AW112" i="35"/>
  <c r="AO112" i="35"/>
  <c r="Y112" i="35"/>
  <c r="CW111" i="35"/>
  <c r="CZ111" i="35" s="1"/>
  <c r="CU111" i="35"/>
  <c r="CR111" i="35"/>
  <c r="CQ111" i="35"/>
  <c r="CM111" i="35"/>
  <c r="CX111" i="35" s="1"/>
  <c r="CY111" i="35" s="1"/>
  <c r="BT111" i="35"/>
  <c r="BU111" i="35" s="1"/>
  <c r="AZ111" i="35"/>
  <c r="AW111" i="35"/>
  <c r="AO111" i="35"/>
  <c r="Y111" i="35"/>
  <c r="CW110" i="35"/>
  <c r="CZ110" i="35" s="1"/>
  <c r="CU110" i="35"/>
  <c r="CR110" i="35"/>
  <c r="CQ110" i="35"/>
  <c r="CM110" i="35"/>
  <c r="CX110" i="35" s="1"/>
  <c r="CY110" i="35" s="1"/>
  <c r="BT110" i="35"/>
  <c r="BU110" i="35" s="1"/>
  <c r="AZ110" i="35"/>
  <c r="AW110" i="35"/>
  <c r="AO110" i="35"/>
  <c r="Y110" i="35"/>
  <c r="CW109" i="35"/>
  <c r="CZ109" i="35" s="1"/>
  <c r="CU109" i="35"/>
  <c r="CR109" i="35"/>
  <c r="CQ109" i="35"/>
  <c r="CM109" i="35"/>
  <c r="CX109" i="35" s="1"/>
  <c r="CY109" i="35" s="1"/>
  <c r="BT109" i="35"/>
  <c r="BU109" i="35" s="1"/>
  <c r="AZ109" i="35"/>
  <c r="AW109" i="35"/>
  <c r="AO109" i="35"/>
  <c r="Y109" i="35"/>
  <c r="AO108" i="35"/>
  <c r="CW107" i="35"/>
  <c r="CZ107" i="35" s="1"/>
  <c r="CU107" i="35"/>
  <c r="CR107" i="35"/>
  <c r="CQ107" i="35"/>
  <c r="CM107" i="35"/>
  <c r="CX107" i="35" s="1"/>
  <c r="CY107" i="35" s="1"/>
  <c r="BT107" i="35"/>
  <c r="BU107" i="35" s="1"/>
  <c r="AW107" i="35"/>
  <c r="AO107" i="35"/>
  <c r="Y107" i="35"/>
  <c r="CW105" i="35"/>
  <c r="CZ105" i="35" s="1"/>
  <c r="CU105" i="35"/>
  <c r="CR105" i="35"/>
  <c r="CQ105" i="35"/>
  <c r="CM105" i="35"/>
  <c r="CX105" i="35" s="1"/>
  <c r="CY105" i="35" s="1"/>
  <c r="BT105" i="35"/>
  <c r="BU105" i="35" s="1"/>
  <c r="AZ105" i="35"/>
  <c r="AW105" i="35"/>
  <c r="AO105" i="35"/>
  <c r="CW104" i="35"/>
  <c r="CZ104" i="35" s="1"/>
  <c r="CU104" i="35"/>
  <c r="CR104" i="35"/>
  <c r="CQ104" i="35"/>
  <c r="CM104" i="35"/>
  <c r="CX104" i="35" s="1"/>
  <c r="CY104" i="35" s="1"/>
  <c r="BT104" i="35"/>
  <c r="BU104" i="35" s="1"/>
  <c r="AZ104" i="35"/>
  <c r="AW104" i="35"/>
  <c r="AO104" i="35"/>
  <c r="AW103" i="35"/>
  <c r="AO103" i="35"/>
  <c r="Y103" i="35"/>
  <c r="CW102" i="35"/>
  <c r="CZ102" i="35" s="1"/>
  <c r="CU102" i="35"/>
  <c r="CR102" i="35"/>
  <c r="CQ102" i="35"/>
  <c r="CM102" i="35"/>
  <c r="CX102" i="35" s="1"/>
  <c r="CY102" i="35" s="1"/>
  <c r="BT102" i="35"/>
  <c r="BU102" i="35" s="1"/>
  <c r="AZ102" i="35"/>
  <c r="AW102" i="35"/>
  <c r="AO102" i="35"/>
  <c r="Y102" i="35"/>
  <c r="CW101" i="35"/>
  <c r="CZ101" i="35" s="1"/>
  <c r="CU101" i="35"/>
  <c r="CR101" i="35"/>
  <c r="CQ101" i="35"/>
  <c r="CM101" i="35"/>
  <c r="CX101" i="35" s="1"/>
  <c r="CY101" i="35" s="1"/>
  <c r="BT101" i="35"/>
  <c r="BU101" i="35" s="1"/>
  <c r="AZ101" i="35"/>
  <c r="AW101" i="35"/>
  <c r="AO101" i="35"/>
  <c r="Y101" i="35"/>
  <c r="CW100" i="35"/>
  <c r="CZ100" i="35" s="1"/>
  <c r="CU100" i="35"/>
  <c r="CR100" i="35"/>
  <c r="CQ100" i="35"/>
  <c r="CM100" i="35"/>
  <c r="CX100" i="35" s="1"/>
  <c r="CY100" i="35" s="1"/>
  <c r="BT100" i="35"/>
  <c r="BU100" i="35" s="1"/>
  <c r="AZ100" i="35"/>
  <c r="AW100" i="35"/>
  <c r="AO100" i="35"/>
  <c r="Y100" i="35"/>
  <c r="CW99" i="35"/>
  <c r="CZ99" i="35" s="1"/>
  <c r="CU99" i="35"/>
  <c r="CR99" i="35"/>
  <c r="CQ99" i="35"/>
  <c r="CM99" i="35"/>
  <c r="CX99" i="35" s="1"/>
  <c r="CY99" i="35" s="1"/>
  <c r="BT99" i="35"/>
  <c r="BU99" i="35" s="1"/>
  <c r="AZ99" i="35"/>
  <c r="AW99" i="35"/>
  <c r="AO99" i="35"/>
  <c r="Y99" i="35"/>
  <c r="CW98" i="35"/>
  <c r="CZ98" i="35" s="1"/>
  <c r="CU98" i="35"/>
  <c r="CR98" i="35"/>
  <c r="CQ98" i="35"/>
  <c r="CM98" i="35"/>
  <c r="CX98" i="35" s="1"/>
  <c r="BT98" i="35"/>
  <c r="BU98" i="35" s="1"/>
  <c r="AZ98" i="35"/>
  <c r="AW98" i="35"/>
  <c r="AO98" i="35"/>
  <c r="Y98" i="35"/>
  <c r="AO97" i="35"/>
  <c r="CW96" i="35"/>
  <c r="CZ96" i="35" s="1"/>
  <c r="CU96" i="35"/>
  <c r="CR96" i="35"/>
  <c r="CQ96" i="35"/>
  <c r="CM96" i="35"/>
  <c r="CX96" i="35" s="1"/>
  <c r="CY96" i="35" s="1"/>
  <c r="BT96" i="35"/>
  <c r="BU96" i="35" s="1"/>
  <c r="AZ96" i="35"/>
  <c r="AW96" i="35"/>
  <c r="AO96" i="35"/>
  <c r="Y96" i="35"/>
  <c r="CW95" i="35"/>
  <c r="CZ95" i="35" s="1"/>
  <c r="CU95" i="35"/>
  <c r="CR95" i="35"/>
  <c r="CQ95" i="35"/>
  <c r="CM95" i="35"/>
  <c r="CX95" i="35" s="1"/>
  <c r="CY95" i="35" s="1"/>
  <c r="BT95" i="35"/>
  <c r="BU95" i="35" s="1"/>
  <c r="AZ95" i="35"/>
  <c r="AW95" i="35"/>
  <c r="AO95" i="35"/>
  <c r="Y95" i="35"/>
  <c r="CW94" i="35"/>
  <c r="CZ94" i="35" s="1"/>
  <c r="CU94" i="35"/>
  <c r="CR94" i="35"/>
  <c r="CQ94" i="35"/>
  <c r="CM94" i="35"/>
  <c r="CX94" i="35" s="1"/>
  <c r="CY94" i="35" s="1"/>
  <c r="BT94" i="35"/>
  <c r="BU94" i="35" s="1"/>
  <c r="AZ94" i="35"/>
  <c r="AW94" i="35"/>
  <c r="AO94" i="35"/>
  <c r="Y94" i="35"/>
  <c r="CW93" i="35"/>
  <c r="CZ93" i="35" s="1"/>
  <c r="CU93" i="35"/>
  <c r="CR93" i="35"/>
  <c r="CQ93" i="35"/>
  <c r="CM93" i="35"/>
  <c r="CX93" i="35" s="1"/>
  <c r="BT93" i="35"/>
  <c r="BU93" i="35" s="1"/>
  <c r="AZ93" i="35"/>
  <c r="AW93" i="35"/>
  <c r="AO93" i="35"/>
  <c r="Y93" i="35"/>
  <c r="CW92" i="35"/>
  <c r="CZ92" i="35" s="1"/>
  <c r="CU92" i="35"/>
  <c r="CR92" i="35"/>
  <c r="CQ92" i="35"/>
  <c r="CM92" i="35"/>
  <c r="CX92" i="35" s="1"/>
  <c r="CY92" i="35" s="1"/>
  <c r="BT92" i="35"/>
  <c r="BU92" i="35" s="1"/>
  <c r="AZ92" i="35"/>
  <c r="AW92" i="35"/>
  <c r="AO92" i="35"/>
  <c r="Y92" i="35"/>
  <c r="CW91" i="35"/>
  <c r="CZ91" i="35" s="1"/>
  <c r="CU91" i="35"/>
  <c r="CR91" i="35"/>
  <c r="CQ91" i="35"/>
  <c r="CM91" i="35"/>
  <c r="CX91" i="35" s="1"/>
  <c r="CY91" i="35" s="1"/>
  <c r="BT91" i="35"/>
  <c r="BU91" i="35" s="1"/>
  <c r="AZ91" i="35"/>
  <c r="AW91" i="35"/>
  <c r="AO91" i="35"/>
  <c r="Y91" i="35"/>
  <c r="CW90" i="35"/>
  <c r="CZ90" i="35" s="1"/>
  <c r="CU90" i="35"/>
  <c r="CR90" i="35"/>
  <c r="CQ90" i="35"/>
  <c r="CM90" i="35"/>
  <c r="CX90" i="35" s="1"/>
  <c r="CY90" i="35" s="1"/>
  <c r="BT90" i="35"/>
  <c r="BU90" i="35" s="1"/>
  <c r="AZ90" i="35"/>
  <c r="AW90" i="35"/>
  <c r="AO90" i="35"/>
  <c r="Y90" i="35"/>
  <c r="CW89" i="35"/>
  <c r="CZ89" i="35" s="1"/>
  <c r="CU89" i="35"/>
  <c r="CR89" i="35"/>
  <c r="CQ89" i="35"/>
  <c r="CM89" i="35"/>
  <c r="CX89" i="35" s="1"/>
  <c r="BT89" i="35"/>
  <c r="BU89" i="35" s="1"/>
  <c r="AZ89" i="35"/>
  <c r="AW89" i="35"/>
  <c r="AO89" i="35"/>
  <c r="Y89" i="35"/>
  <c r="AW88" i="35"/>
  <c r="AO88" i="35"/>
  <c r="Y88" i="35"/>
  <c r="BT87" i="35"/>
  <c r="BU87" i="35" s="1"/>
  <c r="AZ87" i="35"/>
  <c r="AW87" i="35"/>
  <c r="AO87" i="35"/>
  <c r="Y87" i="35"/>
  <c r="BT86" i="35"/>
  <c r="BU86" i="35" s="1"/>
  <c r="AZ86" i="35"/>
  <c r="AW86" i="35"/>
  <c r="AO86" i="35"/>
  <c r="Y86" i="35"/>
  <c r="BU85" i="35"/>
  <c r="AW85" i="35"/>
  <c r="AO85" i="35"/>
  <c r="Y85" i="35"/>
  <c r="DD84" i="35"/>
  <c r="DC84" i="35"/>
  <c r="BT84" i="35"/>
  <c r="BU84" i="35" s="1"/>
  <c r="AZ84" i="35"/>
  <c r="AW84" i="35"/>
  <c r="AO84" i="35"/>
  <c r="Y84" i="35"/>
  <c r="DD83" i="35"/>
  <c r="DC83" i="35"/>
  <c r="BT83" i="35"/>
  <c r="BU83" i="35" s="1"/>
  <c r="AZ83" i="35"/>
  <c r="AW83" i="35"/>
  <c r="AO83" i="35"/>
  <c r="Y83" i="35"/>
  <c r="Y82" i="35"/>
  <c r="BU81" i="35"/>
  <c r="BV81" i="35" s="1"/>
  <c r="AW81" i="35"/>
  <c r="Y81" i="35"/>
  <c r="DD80" i="35"/>
  <c r="DC80" i="35"/>
  <c r="BT80" i="35"/>
  <c r="BU80" i="35" s="1"/>
  <c r="AZ80" i="35"/>
  <c r="AW80" i="35"/>
  <c r="AO80" i="35"/>
  <c r="Y80" i="35"/>
  <c r="CW79" i="35"/>
  <c r="CZ79" i="35" s="1"/>
  <c r="CU79" i="35"/>
  <c r="CR79" i="35"/>
  <c r="CQ79" i="35"/>
  <c r="CM79" i="35"/>
  <c r="CX79" i="35" s="1"/>
  <c r="CY79" i="35" s="1"/>
  <c r="BT79" i="35"/>
  <c r="BU79" i="35" s="1"/>
  <c r="AZ79" i="35"/>
  <c r="AW79" i="35"/>
  <c r="AO79" i="35"/>
  <c r="Y79" i="35"/>
  <c r="CW78" i="35"/>
  <c r="CZ78" i="35" s="1"/>
  <c r="CU78" i="35"/>
  <c r="CR78" i="35"/>
  <c r="CQ78" i="35"/>
  <c r="CM78" i="35"/>
  <c r="CX78" i="35" s="1"/>
  <c r="CY78" i="35" s="1"/>
  <c r="BT78" i="35"/>
  <c r="BU78" i="35" s="1"/>
  <c r="AZ78" i="35"/>
  <c r="AW78" i="35"/>
  <c r="AO78" i="35"/>
  <c r="Y78" i="35"/>
  <c r="CW77" i="35"/>
  <c r="CZ77" i="35" s="1"/>
  <c r="CR77" i="35"/>
  <c r="CQ77" i="35"/>
  <c r="CM77" i="35"/>
  <c r="CX77" i="35" s="1"/>
  <c r="BT77" i="35"/>
  <c r="BU77" i="35" s="1"/>
  <c r="AZ77" i="35"/>
  <c r="AX77" i="35"/>
  <c r="AW77" i="35"/>
  <c r="AO77" i="35"/>
  <c r="Y77" i="35"/>
  <c r="CW76" i="35"/>
  <c r="CZ76" i="35" s="1"/>
  <c r="CU76" i="35"/>
  <c r="CR76" i="35"/>
  <c r="CQ76" i="35"/>
  <c r="CM76" i="35"/>
  <c r="CX76" i="35" s="1"/>
  <c r="CY76" i="35" s="1"/>
  <c r="BT76" i="35"/>
  <c r="BU76" i="35" s="1"/>
  <c r="AZ76" i="35"/>
  <c r="AW76" i="35"/>
  <c r="Y76" i="35"/>
  <c r="CW75" i="35"/>
  <c r="CZ75" i="35" s="1"/>
  <c r="CU75" i="35"/>
  <c r="CR75" i="35"/>
  <c r="CQ75" i="35"/>
  <c r="CM75" i="35"/>
  <c r="CX75" i="35" s="1"/>
  <c r="CY75" i="35" s="1"/>
  <c r="BT75" i="35"/>
  <c r="BU75" i="35" s="1"/>
  <c r="BV75" i="35" s="1"/>
  <c r="AZ75" i="35"/>
  <c r="AW75" i="35"/>
  <c r="Y75" i="35"/>
  <c r="CW74" i="35"/>
  <c r="CZ74" i="35" s="1"/>
  <c r="CU74" i="35"/>
  <c r="CR74" i="35"/>
  <c r="CQ74" i="35"/>
  <c r="CM74" i="35"/>
  <c r="CX74" i="35" s="1"/>
  <c r="CY74" i="35" s="1"/>
  <c r="BT74" i="35"/>
  <c r="BU74" i="35" s="1"/>
  <c r="BV74" i="35" s="1"/>
  <c r="Y74" i="35"/>
  <c r="DD73" i="35"/>
  <c r="DC73" i="35"/>
  <c r="BT73" i="35"/>
  <c r="BU73" i="35" s="1"/>
  <c r="AO73" i="35"/>
  <c r="Y73" i="35"/>
  <c r="DD72" i="35"/>
  <c r="DC72" i="35"/>
  <c r="BT72" i="35"/>
  <c r="BU72" i="35" s="1"/>
  <c r="AZ72" i="35"/>
  <c r="AW72" i="35"/>
  <c r="AO72" i="35"/>
  <c r="Y72" i="35"/>
  <c r="AW70" i="35"/>
  <c r="AO70" i="35"/>
  <c r="AO69" i="35"/>
  <c r="AO68" i="35"/>
  <c r="AO67" i="35"/>
  <c r="AO66" i="35"/>
  <c r="AO65" i="35"/>
  <c r="AO64" i="35"/>
  <c r="AO63" i="35"/>
  <c r="AO62" i="35"/>
  <c r="CW61" i="35"/>
  <c r="CZ61" i="35" s="1"/>
  <c r="CU61" i="35"/>
  <c r="CR61" i="35"/>
  <c r="CQ61" i="35"/>
  <c r="CM61" i="35"/>
  <c r="CX61" i="35" s="1"/>
  <c r="CY61" i="35" s="1"/>
  <c r="BT61" i="35"/>
  <c r="BU61" i="35" s="1"/>
  <c r="AW61" i="35"/>
  <c r="AO61" i="35"/>
  <c r="BT60" i="35"/>
  <c r="BU60" i="35" s="1"/>
  <c r="AW60" i="35"/>
  <c r="AO60" i="35"/>
  <c r="AO59" i="35"/>
  <c r="AO58" i="35"/>
  <c r="CW56" i="35"/>
  <c r="CZ56" i="35" s="1"/>
  <c r="CU56" i="35"/>
  <c r="CR56" i="35"/>
  <c r="CQ56" i="35"/>
  <c r="CM56" i="35"/>
  <c r="CX56" i="35" s="1"/>
  <c r="CY56" i="35" s="1"/>
  <c r="BT56" i="35"/>
  <c r="BU56" i="35" s="1"/>
  <c r="AZ56" i="35"/>
  <c r="AW56" i="35"/>
  <c r="AO56" i="35"/>
  <c r="DD55" i="35"/>
  <c r="DC55" i="35"/>
  <c r="BT55" i="35"/>
  <c r="BU55" i="35" s="1"/>
  <c r="AZ55" i="35"/>
  <c r="AW55" i="35"/>
  <c r="AO55" i="35"/>
  <c r="AO54" i="35"/>
  <c r="AO53" i="35"/>
  <c r="AO52" i="35"/>
  <c r="CW51" i="35"/>
  <c r="CZ51" i="35" s="1"/>
  <c r="CU51" i="35"/>
  <c r="CR51" i="35"/>
  <c r="CQ51" i="35"/>
  <c r="CM51" i="35"/>
  <c r="CX51" i="35" s="1"/>
  <c r="BT51" i="35"/>
  <c r="BU51" i="35" s="1"/>
  <c r="AZ51" i="35"/>
  <c r="AW51" i="35"/>
  <c r="AO51" i="35"/>
  <c r="CW50" i="35"/>
  <c r="CZ50" i="35" s="1"/>
  <c r="CU50" i="35"/>
  <c r="CR50" i="35"/>
  <c r="CQ50" i="35"/>
  <c r="CM50" i="35"/>
  <c r="CX50" i="35" s="1"/>
  <c r="CY50" i="35" s="1"/>
  <c r="BT50" i="35"/>
  <c r="BU50" i="35" s="1"/>
  <c r="AZ50" i="35"/>
  <c r="AW50" i="35"/>
  <c r="AO50" i="35"/>
  <c r="AW49" i="35"/>
  <c r="AO49" i="35"/>
  <c r="CW48" i="35"/>
  <c r="CZ48" i="35" s="1"/>
  <c r="CU48" i="35"/>
  <c r="CR48" i="35"/>
  <c r="CQ48" i="35"/>
  <c r="CM48" i="35"/>
  <c r="CX48" i="35" s="1"/>
  <c r="CY48" i="35" s="1"/>
  <c r="BT48" i="35"/>
  <c r="BU48" i="35" s="1"/>
  <c r="AZ48" i="35"/>
  <c r="AW48" i="35"/>
  <c r="AO48" i="35"/>
  <c r="CW47" i="35"/>
  <c r="CZ47" i="35" s="1"/>
  <c r="CU47" i="35"/>
  <c r="CR47" i="35"/>
  <c r="CQ47" i="35"/>
  <c r="CM47" i="35"/>
  <c r="CX47" i="35" s="1"/>
  <c r="CY47" i="35" s="1"/>
  <c r="BT47" i="35"/>
  <c r="BU47" i="35" s="1"/>
  <c r="AZ47" i="35"/>
  <c r="AW47" i="35"/>
  <c r="AO47" i="35"/>
  <c r="CU46" i="35"/>
  <c r="AO46" i="35"/>
  <c r="CW45" i="35"/>
  <c r="CZ45" i="35" s="1"/>
  <c r="CU45" i="35"/>
  <c r="CR45" i="35"/>
  <c r="CQ45" i="35"/>
  <c r="CM45" i="35"/>
  <c r="CX45" i="35" s="1"/>
  <c r="BT45" i="35"/>
  <c r="BU45" i="35" s="1"/>
  <c r="AZ45" i="35"/>
  <c r="AW45" i="35"/>
  <c r="AO45" i="35"/>
  <c r="CW44" i="35"/>
  <c r="CZ44" i="35" s="1"/>
  <c r="CU44" i="35"/>
  <c r="CR44" i="35"/>
  <c r="CQ44" i="35"/>
  <c r="CM44" i="35"/>
  <c r="CX44" i="35" s="1"/>
  <c r="CY44" i="35" s="1"/>
  <c r="BT44" i="35"/>
  <c r="BU44" i="35" s="1"/>
  <c r="AZ44" i="35"/>
  <c r="AW44" i="35"/>
  <c r="AO44" i="35"/>
  <c r="CW43" i="35"/>
  <c r="CZ43" i="35" s="1"/>
  <c r="CU43" i="35"/>
  <c r="CR43" i="35"/>
  <c r="CQ43" i="35"/>
  <c r="CM43" i="35"/>
  <c r="CX43" i="35" s="1"/>
  <c r="CY43" i="35" s="1"/>
  <c r="BT43" i="35"/>
  <c r="BU43" i="35" s="1"/>
  <c r="AZ43" i="35"/>
  <c r="AW43" i="35"/>
  <c r="AO43" i="35"/>
  <c r="CW42" i="35"/>
  <c r="CZ42" i="35" s="1"/>
  <c r="CU42" i="35"/>
  <c r="CR42" i="35"/>
  <c r="CQ42" i="35"/>
  <c r="CM42" i="35"/>
  <c r="CX42" i="35" s="1"/>
  <c r="CY42" i="35" s="1"/>
  <c r="BT42" i="35"/>
  <c r="BU42" i="35" s="1"/>
  <c r="AZ42" i="35"/>
  <c r="AW42" i="35"/>
  <c r="AO42" i="35"/>
  <c r="CW40" i="35"/>
  <c r="CZ40" i="35" s="1"/>
  <c r="CM40" i="35"/>
  <c r="CX40" i="35" s="1"/>
  <c r="AW40" i="35"/>
  <c r="AO40" i="35"/>
  <c r="Y40" i="35"/>
  <c r="CW39" i="35"/>
  <c r="CZ39" i="35" s="1"/>
  <c r="CU39" i="35"/>
  <c r="CR39" i="35"/>
  <c r="CQ39" i="35"/>
  <c r="CM39" i="35"/>
  <c r="CX39" i="35" s="1"/>
  <c r="BT39" i="35"/>
  <c r="BU39" i="35" s="1"/>
  <c r="AZ39" i="35"/>
  <c r="AW39" i="35"/>
  <c r="AO39" i="35"/>
  <c r="CW38" i="35"/>
  <c r="CZ38" i="35" s="1"/>
  <c r="CU38" i="35"/>
  <c r="CR38" i="35"/>
  <c r="CQ38" i="35"/>
  <c r="CM38" i="35"/>
  <c r="CX38" i="35" s="1"/>
  <c r="CY38" i="35" s="1"/>
  <c r="BT38" i="35"/>
  <c r="BU38" i="35" s="1"/>
  <c r="AZ38" i="35"/>
  <c r="AW38" i="35"/>
  <c r="AO38" i="35"/>
  <c r="CW37" i="35"/>
  <c r="CZ37" i="35" s="1"/>
  <c r="CU37" i="35"/>
  <c r="CR37" i="35"/>
  <c r="CQ37" i="35"/>
  <c r="CM37" i="35"/>
  <c r="CX37" i="35" s="1"/>
  <c r="CY37" i="35" s="1"/>
  <c r="BT37" i="35"/>
  <c r="BU37" i="35" s="1"/>
  <c r="AZ37" i="35"/>
  <c r="AW37" i="35"/>
  <c r="AO37" i="35"/>
  <c r="CW36" i="35"/>
  <c r="CZ36" i="35" s="1"/>
  <c r="CU36" i="35"/>
  <c r="CR36" i="35"/>
  <c r="CQ36" i="35"/>
  <c r="CM36" i="35"/>
  <c r="CX36" i="35" s="1"/>
  <c r="CY36" i="35" s="1"/>
  <c r="BT36" i="35"/>
  <c r="BU36" i="35" s="1"/>
  <c r="BV36" i="35" s="1"/>
  <c r="AZ36" i="35"/>
  <c r="AW36" i="35"/>
  <c r="CW35" i="35"/>
  <c r="CZ35" i="35" s="1"/>
  <c r="CU35" i="35"/>
  <c r="CR35" i="35"/>
  <c r="CQ35" i="35"/>
  <c r="CM35" i="35"/>
  <c r="CX35" i="35" s="1"/>
  <c r="CY35" i="35" s="1"/>
  <c r="BT35" i="35"/>
  <c r="BU35" i="35" s="1"/>
  <c r="AZ35" i="35"/>
  <c r="AW35" i="35"/>
  <c r="AO35" i="35"/>
  <c r="CW34" i="35"/>
  <c r="CZ34" i="35" s="1"/>
  <c r="CU34" i="35"/>
  <c r="CR34" i="35"/>
  <c r="CQ34" i="35"/>
  <c r="CM34" i="35"/>
  <c r="CX34" i="35" s="1"/>
  <c r="CY34" i="35" s="1"/>
  <c r="BT34" i="35"/>
  <c r="BU34" i="35" s="1"/>
  <c r="AZ34" i="35"/>
  <c r="AW34" i="35"/>
  <c r="AO34" i="35"/>
  <c r="CW33" i="35"/>
  <c r="CZ33" i="35" s="1"/>
  <c r="CU33" i="35"/>
  <c r="CR33" i="35"/>
  <c r="CQ33" i="35"/>
  <c r="CM33" i="35"/>
  <c r="CX33" i="35" s="1"/>
  <c r="CY33" i="35" s="1"/>
  <c r="BT33" i="35"/>
  <c r="BU33" i="35" s="1"/>
  <c r="AZ33" i="35"/>
  <c r="AW33" i="35"/>
  <c r="AO33" i="35"/>
  <c r="CW32" i="35"/>
  <c r="CZ32" i="35" s="1"/>
  <c r="CU32" i="35"/>
  <c r="CR32" i="35"/>
  <c r="CQ32" i="35"/>
  <c r="CM32" i="35"/>
  <c r="CX32" i="35" s="1"/>
  <c r="CY32" i="35" s="1"/>
  <c r="BT32" i="35"/>
  <c r="BU32" i="35" s="1"/>
  <c r="AZ32" i="35"/>
  <c r="AW32" i="35"/>
  <c r="AO32" i="35"/>
  <c r="AW31" i="35"/>
  <c r="AO31" i="35"/>
  <c r="CW30" i="35"/>
  <c r="CZ30" i="35" s="1"/>
  <c r="CU30" i="35"/>
  <c r="CR30" i="35"/>
  <c r="CQ30" i="35"/>
  <c r="CM30" i="35"/>
  <c r="CX30" i="35" s="1"/>
  <c r="CY30" i="35" s="1"/>
  <c r="BT30" i="35"/>
  <c r="BU30" i="35" s="1"/>
  <c r="AZ30" i="35"/>
  <c r="AW30" i="35"/>
  <c r="AO30" i="35"/>
  <c r="AW29" i="35"/>
  <c r="AW28" i="35"/>
  <c r="AW27" i="35"/>
  <c r="AO27" i="35"/>
  <c r="AW26" i="35"/>
  <c r="AO26" i="35"/>
  <c r="AZ25" i="35"/>
  <c r="AW25" i="35"/>
  <c r="AO25" i="35"/>
  <c r="CX24" i="35"/>
  <c r="CW24" i="35"/>
  <c r="CU24" i="35"/>
  <c r="CR24" i="35"/>
  <c r="CQ24" i="35"/>
  <c r="AW24" i="35"/>
  <c r="AW23" i="35"/>
  <c r="AZ22" i="35"/>
  <c r="AW22" i="35"/>
  <c r="AO22" i="35"/>
  <c r="CW21" i="35"/>
  <c r="CZ21" i="35" s="1"/>
  <c r="CM21" i="35"/>
  <c r="CX21" i="35" s="1"/>
  <c r="AW21" i="35"/>
  <c r="CW20" i="35"/>
  <c r="CZ20" i="35" s="1"/>
  <c r="CM20" i="35"/>
  <c r="CX20" i="35" s="1"/>
  <c r="AW20" i="35"/>
  <c r="CW19" i="35"/>
  <c r="CZ19" i="35" s="1"/>
  <c r="CU19" i="35"/>
  <c r="CM19" i="35"/>
  <c r="CX19" i="35" s="1"/>
  <c r="CY19" i="35" s="1"/>
  <c r="AW19" i="35"/>
  <c r="CW18" i="35"/>
  <c r="CZ18" i="35" s="1"/>
  <c r="CU18" i="35"/>
  <c r="CR18" i="35"/>
  <c r="CQ18" i="35"/>
  <c r="CM18" i="35"/>
  <c r="CX18" i="35" s="1"/>
  <c r="CY18" i="35" s="1"/>
  <c r="DA18" i="35" s="1"/>
  <c r="DC18" i="35" s="1"/>
  <c r="BT18" i="35"/>
  <c r="BU18" i="35" s="1"/>
  <c r="AZ18" i="35"/>
  <c r="AW18" i="35"/>
  <c r="AO18" i="35"/>
  <c r="CW17" i="35"/>
  <c r="CZ17" i="35" s="1"/>
  <c r="CU17" i="35"/>
  <c r="CR17" i="35"/>
  <c r="CQ17" i="35"/>
  <c r="CM17" i="35"/>
  <c r="CX17" i="35" s="1"/>
  <c r="CY17" i="35" s="1"/>
  <c r="BT17" i="35"/>
  <c r="BU17" i="35" s="1"/>
  <c r="AW17" i="35"/>
  <c r="AO17" i="35"/>
  <c r="CW16" i="35"/>
  <c r="CZ16" i="35" s="1"/>
  <c r="CU16" i="35"/>
  <c r="CR16" i="35"/>
  <c r="CQ16" i="35"/>
  <c r="CM16" i="35"/>
  <c r="CX16" i="35" s="1"/>
  <c r="BT16" i="35"/>
  <c r="BU16" i="35" s="1"/>
  <c r="AZ16" i="35"/>
  <c r="AW16" i="35"/>
  <c r="AO16" i="35"/>
  <c r="CW15" i="35"/>
  <c r="CZ15" i="35" s="1"/>
  <c r="CU15" i="35"/>
  <c r="CR15" i="35"/>
  <c r="CQ15" i="35"/>
  <c r="CM15" i="35"/>
  <c r="CX15" i="35" s="1"/>
  <c r="CY15" i="35" s="1"/>
  <c r="BT15" i="35"/>
  <c r="BU15" i="35" s="1"/>
  <c r="AW15" i="35"/>
  <c r="AO15" i="35"/>
  <c r="CW14" i="35"/>
  <c r="CZ14" i="35" s="1"/>
  <c r="CU14" i="35"/>
  <c r="CR14" i="35"/>
  <c r="CQ14" i="35"/>
  <c r="CM14" i="35"/>
  <c r="CX14" i="35" s="1"/>
  <c r="BT14" i="35"/>
  <c r="BU14" i="35" s="1"/>
  <c r="AZ14" i="35"/>
  <c r="AW14" i="35"/>
  <c r="AO14" i="35"/>
  <c r="CW13" i="35"/>
  <c r="CZ13" i="35" s="1"/>
  <c r="CU13" i="35"/>
  <c r="CR13" i="35"/>
  <c r="CQ13" i="35"/>
  <c r="CM13" i="35"/>
  <c r="CX13" i="35" s="1"/>
  <c r="CY13" i="35" s="1"/>
  <c r="BT13" i="35"/>
  <c r="BU13" i="35" s="1"/>
  <c r="AZ13" i="35"/>
  <c r="AW13" i="35"/>
  <c r="AO13" i="35"/>
  <c r="CW12" i="35"/>
  <c r="CZ12" i="35" s="1"/>
  <c r="CU12" i="35"/>
  <c r="CR12" i="35"/>
  <c r="CQ12" i="35"/>
  <c r="CM12" i="35"/>
  <c r="CX12" i="35" s="1"/>
  <c r="CY12" i="35" s="1"/>
  <c r="DA12" i="35" s="1"/>
  <c r="DC12" i="35" s="1"/>
  <c r="BT12" i="35"/>
  <c r="BU12" i="35" s="1"/>
  <c r="AZ12" i="35"/>
  <c r="AW12" i="35"/>
  <c r="AO12" i="35"/>
  <c r="CW11" i="35"/>
  <c r="CZ11" i="35" s="1"/>
  <c r="CU11" i="35"/>
  <c r="CR11" i="35"/>
  <c r="CQ11" i="35"/>
  <c r="CM11" i="35"/>
  <c r="CX11" i="35" s="1"/>
  <c r="CY11" i="35" s="1"/>
  <c r="BT11" i="35"/>
  <c r="BU11" i="35" s="1"/>
  <c r="AZ11" i="35"/>
  <c r="AW11" i="35"/>
  <c r="AO11" i="35"/>
  <c r="CW10" i="35"/>
  <c r="CZ10" i="35" s="1"/>
  <c r="CU10" i="35"/>
  <c r="CR10" i="35"/>
  <c r="CQ10" i="35"/>
  <c r="CM10" i="35"/>
  <c r="CX10" i="35" s="1"/>
  <c r="CY10" i="35" s="1"/>
  <c r="BT10" i="35"/>
  <c r="BU10" i="35" s="1"/>
  <c r="BV10" i="35" s="1"/>
  <c r="AW10" i="35"/>
  <c r="CW9" i="35"/>
  <c r="CZ9" i="35" s="1"/>
  <c r="CU9" i="35"/>
  <c r="CR9" i="35"/>
  <c r="CQ9" i="35"/>
  <c r="CM9" i="35"/>
  <c r="CX9" i="35" s="1"/>
  <c r="BT9" i="35"/>
  <c r="BU9" i="35" s="1"/>
  <c r="AZ9" i="35"/>
  <c r="AW9" i="35"/>
  <c r="AO9" i="35"/>
  <c r="CW8" i="35"/>
  <c r="CZ8" i="35" s="1"/>
  <c r="CU8" i="35"/>
  <c r="CR8" i="35"/>
  <c r="CQ8" i="35"/>
  <c r="CM8" i="35"/>
  <c r="CX8" i="35" s="1"/>
  <c r="CY8" i="35" s="1"/>
  <c r="BT8" i="35"/>
  <c r="BU8" i="35" s="1"/>
  <c r="AZ8" i="35"/>
  <c r="AW8" i="35"/>
  <c r="AO8" i="35"/>
  <c r="CW7" i="35"/>
  <c r="CZ7" i="35" s="1"/>
  <c r="CU7" i="35"/>
  <c r="CR7" i="35"/>
  <c r="CQ7" i="35"/>
  <c r="CM7" i="35"/>
  <c r="CX7" i="35" s="1"/>
  <c r="CY7" i="35" s="1"/>
  <c r="BT7" i="35"/>
  <c r="BU7" i="35" s="1"/>
  <c r="AZ7" i="35"/>
  <c r="AW7" i="35"/>
  <c r="AO7" i="35"/>
  <c r="CW6" i="35"/>
  <c r="CZ6" i="35" s="1"/>
  <c r="CU6" i="35"/>
  <c r="CR6" i="35"/>
  <c r="CQ6" i="35"/>
  <c r="CM6" i="35"/>
  <c r="CX6" i="35" s="1"/>
  <c r="CY6" i="35" s="1"/>
  <c r="BT6" i="35"/>
  <c r="BU6" i="35" s="1"/>
  <c r="AZ6" i="35"/>
  <c r="AW6" i="35"/>
  <c r="AO6" i="35"/>
  <c r="CW5" i="35"/>
  <c r="CZ5" i="35" s="1"/>
  <c r="CU5" i="35"/>
  <c r="CR5" i="35"/>
  <c r="CQ5" i="35"/>
  <c r="CM5" i="35"/>
  <c r="CX5" i="35" s="1"/>
  <c r="CY5" i="35" s="1"/>
  <c r="BT5" i="35"/>
  <c r="BU5" i="35" s="1"/>
  <c r="AZ5" i="35"/>
  <c r="AW5" i="35"/>
  <c r="AO5" i="35"/>
  <c r="CW4" i="35"/>
  <c r="CZ4" i="35" s="1"/>
  <c r="CU4" i="35"/>
  <c r="CR4" i="35"/>
  <c r="CQ4" i="35"/>
  <c r="CM4" i="35"/>
  <c r="CX4" i="35" s="1"/>
  <c r="CY4" i="35" s="1"/>
  <c r="BT4" i="35"/>
  <c r="BU4" i="35" s="1"/>
  <c r="AZ4" i="35"/>
  <c r="AW4" i="35"/>
  <c r="AO4" i="35"/>
  <c r="CW3" i="35"/>
  <c r="CZ3" i="35" s="1"/>
  <c r="CU3" i="35"/>
  <c r="CR3" i="35"/>
  <c r="CQ3" i="35"/>
  <c r="CM3" i="35"/>
  <c r="CX3" i="35" s="1"/>
  <c r="CY3" i="35" s="1"/>
  <c r="BT3" i="35"/>
  <c r="BU3" i="35" s="1"/>
  <c r="AZ3" i="35"/>
  <c r="AW3" i="35"/>
  <c r="AO3" i="35"/>
  <c r="CW2" i="35"/>
  <c r="CZ2" i="35" s="1"/>
  <c r="CU2" i="35"/>
  <c r="CR2" i="35"/>
  <c r="CQ2" i="35"/>
  <c r="CM2" i="35"/>
  <c r="CX2" i="35" s="1"/>
  <c r="CY2" i="35" s="1"/>
  <c r="BT2" i="35"/>
  <c r="BU2" i="35" s="1"/>
  <c r="AZ2" i="35"/>
  <c r="AW2" i="35"/>
  <c r="AO2" i="35"/>
  <c r="BV142" i="35" l="1"/>
  <c r="CY16" i="35"/>
  <c r="CY45" i="35"/>
  <c r="DA45" i="35" s="1"/>
  <c r="DC45" i="35" s="1"/>
  <c r="BV47" i="35"/>
  <c r="CS47" i="35" s="1"/>
  <c r="DD47" i="35" s="1"/>
  <c r="BV56" i="35"/>
  <c r="CS56" i="35" s="1"/>
  <c r="DD56" i="35" s="1"/>
  <c r="BV55" i="35"/>
  <c r="BV92" i="35"/>
  <c r="CS92" i="35" s="1"/>
  <c r="DD92" i="35" s="1"/>
  <c r="BV95" i="35"/>
  <c r="CS95" i="35" s="1"/>
  <c r="DD95" i="35" s="1"/>
  <c r="DA104" i="35"/>
  <c r="DC104" i="35" s="1"/>
  <c r="BV102" i="35"/>
  <c r="CS102" i="35" s="1"/>
  <c r="DD102" i="35" s="1"/>
  <c r="BV104" i="35"/>
  <c r="CS104" i="35" s="1"/>
  <c r="DD104" i="35" s="1"/>
  <c r="BV15" i="35"/>
  <c r="CS15" i="35" s="1"/>
  <c r="DD15" i="35" s="1"/>
  <c r="DA35" i="35"/>
  <c r="DC35" i="35" s="1"/>
  <c r="BV129" i="35"/>
  <c r="BV16" i="35"/>
  <c r="CS16" i="35" s="1"/>
  <c r="DD16" i="35" s="1"/>
  <c r="BV128" i="35"/>
  <c r="DA42" i="35"/>
  <c r="DC42" i="35" s="1"/>
  <c r="CY21" i="35"/>
  <c r="DA21" i="35" s="1"/>
  <c r="DC21" i="35" s="1"/>
  <c r="CY24" i="35"/>
  <c r="CY40" i="35"/>
  <c r="DA40" i="35" s="1"/>
  <c r="DC40" i="35" s="1"/>
  <c r="BV72" i="35"/>
  <c r="BV86" i="35"/>
  <c r="BV133" i="35"/>
  <c r="BV136" i="35"/>
  <c r="DA32" i="35"/>
  <c r="DC32" i="35" s="1"/>
  <c r="BV34" i="35"/>
  <c r="CS34" i="35" s="1"/>
  <c r="DD34" i="35" s="1"/>
  <c r="BV37" i="35"/>
  <c r="CS37" i="35" s="1"/>
  <c r="DD37" i="35" s="1"/>
  <c r="DA38" i="35"/>
  <c r="DC38" i="35" s="1"/>
  <c r="BV42" i="35"/>
  <c r="CS42" i="35" s="1"/>
  <c r="DD42" i="35" s="1"/>
  <c r="BV43" i="35"/>
  <c r="CS43" i="35" s="1"/>
  <c r="DD43" i="35" s="1"/>
  <c r="BV44" i="35"/>
  <c r="CS44" i="35" s="1"/>
  <c r="DD44" i="35" s="1"/>
  <c r="BV50" i="35"/>
  <c r="CS50" i="35" s="1"/>
  <c r="DD50" i="35" s="1"/>
  <c r="BV60" i="35"/>
  <c r="CS75" i="35"/>
  <c r="DD75" i="35" s="1"/>
  <c r="CY77" i="35"/>
  <c r="DA77" i="35" s="1"/>
  <c r="DC77" i="35" s="1"/>
  <c r="BV85" i="35"/>
  <c r="BV105" i="35"/>
  <c r="BV107" i="35"/>
  <c r="DA107" i="35"/>
  <c r="DC107" i="35" s="1"/>
  <c r="BV110" i="35"/>
  <c r="CS110" i="35" s="1"/>
  <c r="DD110" i="35" s="1"/>
  <c r="BV115" i="35"/>
  <c r="CS115" i="35" s="1"/>
  <c r="DD115" i="35" s="1"/>
  <c r="BV137" i="35"/>
  <c r="BV2" i="35"/>
  <c r="CS2" i="35" s="1"/>
  <c r="DD2" i="35" s="1"/>
  <c r="BV5" i="35"/>
  <c r="CS5" i="35" s="1"/>
  <c r="DD5" i="35" s="1"/>
  <c r="BV8" i="35"/>
  <c r="BV14" i="35"/>
  <c r="CS14" i="35" s="1"/>
  <c r="DD14" i="35" s="1"/>
  <c r="BV18" i="35"/>
  <c r="CS18" i="35" s="1"/>
  <c r="DD18" i="35" s="1"/>
  <c r="CS24" i="35"/>
  <c r="DD24" i="35" s="1"/>
  <c r="BV78" i="35"/>
  <c r="CS78" i="35" s="1"/>
  <c r="DD78" i="35" s="1"/>
  <c r="BV79" i="35"/>
  <c r="CS79" i="35" s="1"/>
  <c r="DD79" i="35" s="1"/>
  <c r="DA110" i="35"/>
  <c r="DC110" i="35" s="1"/>
  <c r="BV132" i="35"/>
  <c r="BV130" i="35"/>
  <c r="BV114" i="35"/>
  <c r="CS114" i="35" s="1"/>
  <c r="DD114" i="35" s="1"/>
  <c r="BV113" i="35"/>
  <c r="CS113" i="35" s="1"/>
  <c r="DD113" i="35" s="1"/>
  <c r="BV109" i="35"/>
  <c r="CS109" i="35" s="1"/>
  <c r="DD109" i="35" s="1"/>
  <c r="BV111" i="35"/>
  <c r="BV112" i="35"/>
  <c r="DA112" i="35"/>
  <c r="DC112" i="35" s="1"/>
  <c r="DA113" i="35"/>
  <c r="DC113" i="35" s="1"/>
  <c r="DA109" i="35"/>
  <c r="DC109" i="35" s="1"/>
  <c r="BV101" i="35"/>
  <c r="CS101" i="35" s="1"/>
  <c r="DD101" i="35" s="1"/>
  <c r="BV100" i="35"/>
  <c r="CS100" i="35" s="1"/>
  <c r="DD100" i="35" s="1"/>
  <c r="BV93" i="35"/>
  <c r="CS93" i="35" s="1"/>
  <c r="DD93" i="35" s="1"/>
  <c r="BV94" i="35"/>
  <c r="CS94" i="35" s="1"/>
  <c r="DD94" i="35" s="1"/>
  <c r="BV96" i="35"/>
  <c r="CS96" i="35" s="1"/>
  <c r="DD96" i="35" s="1"/>
  <c r="BV98" i="35"/>
  <c r="CS98" i="35" s="1"/>
  <c r="DD98" i="35" s="1"/>
  <c r="BV99" i="35"/>
  <c r="CS99" i="35" s="1"/>
  <c r="DD99" i="35" s="1"/>
  <c r="DA94" i="35"/>
  <c r="DC94" i="35" s="1"/>
  <c r="CY98" i="35"/>
  <c r="DA98" i="35" s="1"/>
  <c r="DC98" i="35" s="1"/>
  <c r="DA102" i="35"/>
  <c r="DC102" i="35" s="1"/>
  <c r="DA76" i="35"/>
  <c r="DC76" i="35" s="1"/>
  <c r="DA78" i="35"/>
  <c r="DC78" i="35" s="1"/>
  <c r="BV80" i="35"/>
  <c r="BV83" i="35"/>
  <c r="BV84" i="35"/>
  <c r="BV73" i="35"/>
  <c r="DA74" i="35"/>
  <c r="DC74" i="35" s="1"/>
  <c r="DA90" i="35"/>
  <c r="DC90" i="35" s="1"/>
  <c r="BV87" i="35"/>
  <c r="BV89" i="35"/>
  <c r="CS89" i="35" s="1"/>
  <c r="DD89" i="35" s="1"/>
  <c r="BV90" i="35"/>
  <c r="CS90" i="35" s="1"/>
  <c r="DD90" i="35" s="1"/>
  <c r="BV91" i="35"/>
  <c r="CS91" i="35" s="1"/>
  <c r="DD91" i="35" s="1"/>
  <c r="DA50" i="35"/>
  <c r="DC50" i="35" s="1"/>
  <c r="BV3" i="35"/>
  <c r="BV6" i="35"/>
  <c r="CS6" i="35" s="1"/>
  <c r="DD6" i="35" s="1"/>
  <c r="CY20" i="35"/>
  <c r="DA20" i="35" s="1"/>
  <c r="DC20" i="35" s="1"/>
  <c r="CS36" i="35"/>
  <c r="DD36" i="35" s="1"/>
  <c r="CS8" i="35"/>
  <c r="DD8" i="35" s="1"/>
  <c r="BV13" i="35"/>
  <c r="CS13" i="35" s="1"/>
  <c r="DD13" i="35" s="1"/>
  <c r="BV30" i="35"/>
  <c r="CS30" i="35" s="1"/>
  <c r="DD30" i="35" s="1"/>
  <c r="BV33" i="35"/>
  <c r="CS33" i="35" s="1"/>
  <c r="DD33" i="35" s="1"/>
  <c r="BV35" i="35"/>
  <c r="CS35" i="35" s="1"/>
  <c r="DD35" i="35" s="1"/>
  <c r="BV38" i="35"/>
  <c r="CS38" i="35" s="1"/>
  <c r="DD38" i="35" s="1"/>
  <c r="BV48" i="35"/>
  <c r="CS48" i="35" s="1"/>
  <c r="DD48" i="35" s="1"/>
  <c r="BV51" i="35"/>
  <c r="CS51" i="35" s="1"/>
  <c r="DD51" i="35" s="1"/>
  <c r="BV9" i="35"/>
  <c r="CS9" i="35" s="1"/>
  <c r="DD9" i="35" s="1"/>
  <c r="DA33" i="35"/>
  <c r="DC33" i="35" s="1"/>
  <c r="DA48" i="35"/>
  <c r="DC48" i="35" s="1"/>
  <c r="DA61" i="35"/>
  <c r="DC61" i="35" s="1"/>
  <c r="CS3" i="35"/>
  <c r="DD3" i="35" s="1"/>
  <c r="DA3" i="35"/>
  <c r="DC3" i="35" s="1"/>
  <c r="DA6" i="35"/>
  <c r="DC6" i="35" s="1"/>
  <c r="DA2" i="35"/>
  <c r="DC2" i="35" s="1"/>
  <c r="DA5" i="35"/>
  <c r="DC5" i="35" s="1"/>
  <c r="DA10" i="35"/>
  <c r="DC10" i="35" s="1"/>
  <c r="BV12" i="35"/>
  <c r="CS12" i="35" s="1"/>
  <c r="DD12" i="35" s="1"/>
  <c r="BV4" i="35"/>
  <c r="CS4" i="35" s="1"/>
  <c r="DD4" i="35" s="1"/>
  <c r="DA4" i="35"/>
  <c r="DC4" i="35" s="1"/>
  <c r="BV7" i="35"/>
  <c r="CS7" i="35" s="1"/>
  <c r="DD7" i="35" s="1"/>
  <c r="DA7" i="35"/>
  <c r="DC7" i="35" s="1"/>
  <c r="CS10" i="35"/>
  <c r="DD10" i="35" s="1"/>
  <c r="DA15" i="35"/>
  <c r="DC15" i="35" s="1"/>
  <c r="DA17" i="35"/>
  <c r="DC17" i="35" s="1"/>
  <c r="DA11" i="35"/>
  <c r="DC11" i="35" s="1"/>
  <c r="CY9" i="35"/>
  <c r="DA9" i="35" s="1"/>
  <c r="DC9" i="35" s="1"/>
  <c r="CY14" i="35"/>
  <c r="DA14" i="35" s="1"/>
  <c r="DC14" i="35" s="1"/>
  <c r="DA16" i="35"/>
  <c r="DC16" i="35" s="1"/>
  <c r="DA8" i="35"/>
  <c r="DC8" i="35" s="1"/>
  <c r="DA13" i="35"/>
  <c r="DC13" i="35" s="1"/>
  <c r="BV11" i="35"/>
  <c r="CS11" i="35" s="1"/>
  <c r="DD11" i="35" s="1"/>
  <c r="DA19" i="35"/>
  <c r="DC19" i="35" s="1"/>
  <c r="CZ24" i="35"/>
  <c r="DA30" i="35"/>
  <c r="DC30" i="35" s="1"/>
  <c r="BV39" i="35"/>
  <c r="CS39" i="35" s="1"/>
  <c r="DD39" i="35" s="1"/>
  <c r="DA47" i="35"/>
  <c r="DC47" i="35" s="1"/>
  <c r="DA34" i="35"/>
  <c r="DC34" i="35" s="1"/>
  <c r="DA37" i="35"/>
  <c r="DC37" i="35" s="1"/>
  <c r="DA44" i="35"/>
  <c r="DC44" i="35" s="1"/>
  <c r="BV17" i="35"/>
  <c r="CS17" i="35" s="1"/>
  <c r="DD17" i="35" s="1"/>
  <c r="DA36" i="35"/>
  <c r="DC36" i="35" s="1"/>
  <c r="CY39" i="35"/>
  <c r="DA39" i="35" s="1"/>
  <c r="DC39" i="35" s="1"/>
  <c r="DA43" i="35"/>
  <c r="DC43" i="35" s="1"/>
  <c r="BV32" i="35"/>
  <c r="CS32" i="35" s="1"/>
  <c r="DD32" i="35" s="1"/>
  <c r="BV45" i="35"/>
  <c r="CS45" i="35" s="1"/>
  <c r="DD45" i="35" s="1"/>
  <c r="CS74" i="35"/>
  <c r="DD74" i="35" s="1"/>
  <c r="DA91" i="35"/>
  <c r="DC91" i="35" s="1"/>
  <c r="DA92" i="35"/>
  <c r="DC92" i="35" s="1"/>
  <c r="DA95" i="35"/>
  <c r="DC95" i="35" s="1"/>
  <c r="CS105" i="35"/>
  <c r="DD105" i="35" s="1"/>
  <c r="DA105" i="35"/>
  <c r="DC105" i="35" s="1"/>
  <c r="CS107" i="35"/>
  <c r="DD107" i="35" s="1"/>
  <c r="CS111" i="35"/>
  <c r="DD111" i="35" s="1"/>
  <c r="DA111" i="35"/>
  <c r="DC111" i="35" s="1"/>
  <c r="DA114" i="35"/>
  <c r="DC114" i="35" s="1"/>
  <c r="BV135" i="35"/>
  <c r="BV138" i="35"/>
  <c r="CY51" i="35"/>
  <c r="DA51" i="35" s="1"/>
  <c r="DC51" i="35" s="1"/>
  <c r="CS76" i="35"/>
  <c r="DD76" i="35" s="1"/>
  <c r="BV77" i="35"/>
  <c r="CS77" i="35" s="1"/>
  <c r="DD77" i="35" s="1"/>
  <c r="DA99" i="35"/>
  <c r="DC99" i="35" s="1"/>
  <c r="DA100" i="35"/>
  <c r="DC100" i="35" s="1"/>
  <c r="DA119" i="35"/>
  <c r="CS119" i="35"/>
  <c r="DA142" i="35"/>
  <c r="DC142" i="35" s="1"/>
  <c r="DA56" i="35"/>
  <c r="DC56" i="35" s="1"/>
  <c r="BV61" i="35"/>
  <c r="CS61" i="35" s="1"/>
  <c r="DD61" i="35" s="1"/>
  <c r="DA75" i="35"/>
  <c r="DC75" i="35" s="1"/>
  <c r="DA79" i="35"/>
  <c r="DC79" i="35" s="1"/>
  <c r="DA96" i="35"/>
  <c r="DC96" i="35" s="1"/>
  <c r="DA101" i="35"/>
  <c r="DC101" i="35" s="1"/>
  <c r="CS112" i="35"/>
  <c r="DD112" i="35" s="1"/>
  <c r="DA115" i="35"/>
  <c r="DC115" i="35" s="1"/>
  <c r="BV131" i="35"/>
  <c r="BV134" i="35"/>
  <c r="CS142" i="35"/>
  <c r="DD142" i="35" s="1"/>
  <c r="CY89" i="35"/>
  <c r="DA89" i="35" s="1"/>
  <c r="DC89" i="35" s="1"/>
  <c r="CY93" i="35"/>
  <c r="DA93" i="35" s="1"/>
  <c r="DC93" i="35" s="1"/>
  <c r="DA24" i="35" l="1"/>
  <c r="DC24" i="35" s="1"/>
  <c r="D12" i="33" l="1"/>
  <c r="D13" i="33" s="1"/>
  <c r="D14" i="33" s="1"/>
  <c r="D15" i="33" s="1"/>
  <c r="D16" i="33" s="1"/>
  <c r="D17" i="33" s="1"/>
  <c r="D18" i="33" s="1"/>
  <c r="D19" i="33" s="1"/>
  <c r="D20" i="33" s="1"/>
  <c r="D21" i="33" s="1"/>
  <c r="D22" i="33" s="1"/>
  <c r="D23" i="33" s="1"/>
  <c r="D24" i="33" s="1"/>
  <c r="D25" i="33" s="1"/>
  <c r="D26" i="33" s="1"/>
  <c r="D27" i="33" s="1"/>
  <c r="D28" i="33" s="1"/>
  <c r="D29" i="33" s="1"/>
  <c r="D30" i="33" s="1"/>
  <c r="D31" i="33" s="1"/>
  <c r="D32" i="33" s="1"/>
  <c r="D33" i="33" s="1"/>
  <c r="D34" i="33" s="1"/>
  <c r="D35" i="33" s="1"/>
  <c r="D36" i="33" s="1"/>
  <c r="D37" i="33" s="1"/>
  <c r="D38" i="33" s="1"/>
  <c r="D39" i="33" s="1"/>
  <c r="D40" i="33" s="1"/>
  <c r="D41" i="33" s="1"/>
  <c r="D42" i="33" s="1"/>
  <c r="D43" i="33" s="1"/>
  <c r="D44" i="33" s="1"/>
  <c r="D45" i="33" s="1"/>
  <c r="D46" i="33" s="1"/>
  <c r="D47" i="33" s="1"/>
  <c r="D48" i="33" s="1"/>
  <c r="D49" i="33" s="1"/>
  <c r="D50" i="33" s="1"/>
  <c r="D51" i="33" s="1"/>
  <c r="D52" i="33" s="1"/>
  <c r="D53" i="33" s="1"/>
  <c r="D54" i="33" s="1"/>
  <c r="D55" i="33" s="1"/>
  <c r="D56" i="33" s="1"/>
  <c r="D57" i="33" s="1"/>
  <c r="D58" i="33" s="1"/>
  <c r="D59" i="33" s="1"/>
  <c r="D60" i="33" s="1"/>
  <c r="D61" i="33" s="1"/>
  <c r="D62" i="33" s="1"/>
  <c r="D63" i="33" s="1"/>
  <c r="D64" i="33" s="1"/>
  <c r="D65" i="33" s="1"/>
  <c r="D66" i="33" s="1"/>
  <c r="D67" i="33" s="1"/>
  <c r="D68" i="33" s="1"/>
  <c r="D69" i="33" s="1"/>
  <c r="D70" i="33" s="1"/>
  <c r="D71" i="33" s="1"/>
  <c r="D72" i="33" s="1"/>
  <c r="D73" i="33" s="1"/>
  <c r="D74" i="33" s="1"/>
  <c r="D75" i="33" s="1"/>
  <c r="D76" i="33" s="1"/>
  <c r="D77" i="33" s="1"/>
  <c r="D78" i="33" s="1"/>
  <c r="D79" i="33" s="1"/>
  <c r="D80" i="33" s="1"/>
  <c r="D81" i="33" s="1"/>
  <c r="D82" i="33" s="1"/>
  <c r="E300" i="32" l="1"/>
  <c r="D300" i="32"/>
  <c r="E1197" i="32"/>
  <c r="D1197" i="32"/>
  <c r="E1187" i="32"/>
  <c r="D1187" i="32"/>
  <c r="E1171" i="32"/>
  <c r="D1171" i="32"/>
  <c r="E1113" i="32"/>
  <c r="D1113" i="32"/>
  <c r="E990" i="32" l="1"/>
  <c r="D990" i="32"/>
  <c r="E728" i="32"/>
  <c r="D728" i="32"/>
  <c r="E671" i="32"/>
  <c r="D671" i="32"/>
  <c r="E650" i="32"/>
  <c r="D650" i="32"/>
  <c r="E537" i="32"/>
  <c r="D537" i="32"/>
  <c r="E490" i="32"/>
  <c r="D490" i="32"/>
  <c r="E488" i="32"/>
  <c r="D488" i="32"/>
  <c r="E387" i="32"/>
  <c r="D387" i="32"/>
  <c r="E279" i="32"/>
  <c r="D279" i="32"/>
  <c r="E187" i="32" l="1"/>
  <c r="D187" i="32"/>
  <c r="D4" i="32"/>
  <c r="E4" i="32"/>
  <c r="D5" i="32"/>
  <c r="E5" i="32"/>
  <c r="D6" i="32"/>
  <c r="E6" i="32"/>
  <c r="D7" i="32"/>
  <c r="E7" i="32"/>
  <c r="D8" i="32"/>
  <c r="E8" i="32"/>
  <c r="D9" i="32"/>
  <c r="E9" i="32"/>
  <c r="D10" i="32"/>
  <c r="E10" i="32"/>
  <c r="D11" i="32"/>
  <c r="E11" i="32"/>
  <c r="D12" i="32"/>
  <c r="E12" i="32"/>
  <c r="D13" i="32"/>
  <c r="E13" i="32"/>
  <c r="D14" i="32"/>
  <c r="E14" i="32"/>
  <c r="D15" i="32"/>
  <c r="E15" i="32"/>
  <c r="D16" i="32"/>
  <c r="E16" i="32"/>
  <c r="D17" i="32"/>
  <c r="E17" i="32"/>
  <c r="D18" i="32"/>
  <c r="E18" i="32"/>
  <c r="D19" i="32"/>
  <c r="E19" i="32"/>
  <c r="D20" i="32"/>
  <c r="E20" i="32"/>
  <c r="D21" i="32"/>
  <c r="E21" i="32"/>
  <c r="D22" i="32"/>
  <c r="E22" i="32"/>
  <c r="D23" i="32"/>
  <c r="E23" i="32"/>
  <c r="D24" i="32"/>
  <c r="E24" i="32"/>
  <c r="D25" i="32"/>
  <c r="E25" i="32"/>
  <c r="D26" i="32"/>
  <c r="E26" i="32"/>
  <c r="D27" i="32"/>
  <c r="E27" i="32"/>
  <c r="D28" i="32"/>
  <c r="E28" i="32"/>
  <c r="D29" i="32"/>
  <c r="E29" i="32"/>
  <c r="D30" i="32"/>
  <c r="E30" i="32"/>
  <c r="D31" i="32"/>
  <c r="E31" i="32"/>
  <c r="D32" i="32"/>
  <c r="E32" i="32"/>
  <c r="D33" i="32"/>
  <c r="E33" i="32"/>
  <c r="D34" i="32"/>
  <c r="E34" i="32"/>
  <c r="D35" i="32"/>
  <c r="E35" i="32"/>
  <c r="D36" i="32"/>
  <c r="E36" i="32"/>
  <c r="D37" i="32"/>
  <c r="E37" i="32"/>
  <c r="D38" i="32"/>
  <c r="E38" i="32"/>
  <c r="D39" i="32"/>
  <c r="E39" i="32"/>
  <c r="D40" i="32"/>
  <c r="E40" i="32"/>
  <c r="D41" i="32"/>
  <c r="E41" i="32"/>
  <c r="D42" i="32"/>
  <c r="E42" i="32"/>
  <c r="D43" i="32"/>
  <c r="E43" i="32"/>
  <c r="D44" i="32"/>
  <c r="E44" i="32"/>
  <c r="D45" i="32"/>
  <c r="E45" i="32"/>
  <c r="D46" i="32"/>
  <c r="E46" i="32"/>
  <c r="D47" i="32"/>
  <c r="E47" i="32"/>
  <c r="D48" i="32"/>
  <c r="E48" i="32"/>
  <c r="D49" i="32"/>
  <c r="E49" i="32"/>
  <c r="D50" i="32"/>
  <c r="E50" i="32"/>
  <c r="D51" i="32"/>
  <c r="E51" i="32"/>
  <c r="D52" i="32"/>
  <c r="E52" i="32"/>
  <c r="D53" i="32"/>
  <c r="E53" i="32"/>
  <c r="D54" i="32"/>
  <c r="E54" i="32"/>
  <c r="D55" i="32"/>
  <c r="E55" i="32"/>
  <c r="D56" i="32"/>
  <c r="E56" i="32"/>
  <c r="D57" i="32"/>
  <c r="E57" i="32"/>
  <c r="D58" i="32"/>
  <c r="E58" i="32"/>
  <c r="D59" i="32"/>
  <c r="E59" i="32"/>
  <c r="D60" i="32"/>
  <c r="E60" i="32"/>
  <c r="D61" i="32"/>
  <c r="E61" i="32"/>
  <c r="D62" i="32"/>
  <c r="E62" i="32"/>
  <c r="D63" i="32"/>
  <c r="E63" i="32"/>
  <c r="D64" i="32"/>
  <c r="E64" i="32"/>
  <c r="D65" i="32"/>
  <c r="E65" i="32"/>
  <c r="D66" i="32"/>
  <c r="E66" i="32"/>
  <c r="D67" i="32"/>
  <c r="E67" i="32"/>
  <c r="D68" i="32"/>
  <c r="E68" i="32"/>
  <c r="D69" i="32"/>
  <c r="E69" i="32"/>
  <c r="D70" i="32"/>
  <c r="E70" i="32"/>
  <c r="D71" i="32"/>
  <c r="E71" i="32"/>
  <c r="D72" i="32"/>
  <c r="E72" i="32"/>
  <c r="D73" i="32"/>
  <c r="E73" i="32"/>
  <c r="D74" i="32"/>
  <c r="E74" i="32"/>
  <c r="D75" i="32"/>
  <c r="E75" i="32"/>
  <c r="D76" i="32"/>
  <c r="E76" i="32"/>
  <c r="D77" i="32"/>
  <c r="E77" i="32"/>
  <c r="D78" i="32"/>
  <c r="E78" i="32"/>
  <c r="D79" i="32"/>
  <c r="E79" i="32"/>
  <c r="D80" i="32"/>
  <c r="E80" i="32"/>
  <c r="D81" i="32"/>
  <c r="E81" i="32"/>
  <c r="D82" i="32"/>
  <c r="E82" i="32"/>
  <c r="D83" i="32"/>
  <c r="E83" i="32"/>
  <c r="D84" i="32"/>
  <c r="E84" i="32"/>
  <c r="D85" i="32"/>
  <c r="E85" i="32"/>
  <c r="D86" i="32"/>
  <c r="E86" i="32"/>
  <c r="D87" i="32"/>
  <c r="E87" i="32"/>
  <c r="D88" i="32"/>
  <c r="E88" i="32"/>
  <c r="D89" i="32"/>
  <c r="E89" i="32"/>
  <c r="D90" i="32"/>
  <c r="E90" i="32"/>
  <c r="D91" i="32"/>
  <c r="E91" i="32"/>
  <c r="D92" i="32"/>
  <c r="E92" i="32"/>
  <c r="D93" i="32"/>
  <c r="E93" i="32"/>
  <c r="D94" i="32"/>
  <c r="E94" i="32"/>
  <c r="D95" i="32"/>
  <c r="E95" i="32"/>
  <c r="D96" i="32"/>
  <c r="E96" i="32"/>
  <c r="D97" i="32"/>
  <c r="E97" i="32"/>
  <c r="D98" i="32"/>
  <c r="E98" i="32"/>
  <c r="D99" i="32"/>
  <c r="E99" i="32"/>
  <c r="D100" i="32"/>
  <c r="E100" i="32"/>
  <c r="D101" i="32"/>
  <c r="E101" i="32"/>
  <c r="D102" i="32"/>
  <c r="E102" i="32"/>
  <c r="D103" i="32"/>
  <c r="E103" i="32"/>
  <c r="D104" i="32"/>
  <c r="E104" i="32"/>
  <c r="D105" i="32"/>
  <c r="E105" i="32"/>
  <c r="D106" i="32"/>
  <c r="E106" i="32"/>
  <c r="D107" i="32"/>
  <c r="E107" i="32"/>
  <c r="D108" i="32"/>
  <c r="E108" i="32"/>
  <c r="D109" i="32"/>
  <c r="E109" i="32"/>
  <c r="D110" i="32"/>
  <c r="E110" i="32"/>
  <c r="D111" i="32"/>
  <c r="E111" i="32"/>
  <c r="D112" i="32"/>
  <c r="E112" i="32"/>
  <c r="D113" i="32"/>
  <c r="E113" i="32"/>
  <c r="D114" i="32"/>
  <c r="E114" i="32"/>
  <c r="D115" i="32"/>
  <c r="E115" i="32"/>
  <c r="D116" i="32"/>
  <c r="E116" i="32"/>
  <c r="D117" i="32"/>
  <c r="E117" i="32"/>
  <c r="D118" i="32"/>
  <c r="E118" i="32"/>
  <c r="D119" i="32"/>
  <c r="E119" i="32"/>
  <c r="D120" i="32"/>
  <c r="E120" i="32"/>
  <c r="D121" i="32"/>
  <c r="E121" i="32"/>
  <c r="D122" i="32"/>
  <c r="E122" i="32"/>
  <c r="D123" i="32"/>
  <c r="E123" i="32"/>
  <c r="D124" i="32"/>
  <c r="E124" i="32"/>
  <c r="D125" i="32"/>
  <c r="E125" i="32"/>
  <c r="D126" i="32"/>
  <c r="E126" i="32"/>
  <c r="D127" i="32"/>
  <c r="E127" i="32"/>
  <c r="D128" i="32"/>
  <c r="E128" i="32"/>
  <c r="D129" i="32"/>
  <c r="E129" i="32"/>
  <c r="D130" i="32"/>
  <c r="E130" i="32"/>
  <c r="D131" i="32"/>
  <c r="E131" i="32"/>
  <c r="D132" i="32"/>
  <c r="E132" i="32"/>
  <c r="D133" i="32"/>
  <c r="E133" i="32"/>
  <c r="D134" i="32"/>
  <c r="E134" i="32"/>
  <c r="D135" i="32"/>
  <c r="E135" i="32"/>
  <c r="D136" i="32"/>
  <c r="E136" i="32"/>
  <c r="D137" i="32"/>
  <c r="E137" i="32"/>
  <c r="D138" i="32"/>
  <c r="E138" i="32"/>
  <c r="D139" i="32"/>
  <c r="E139" i="32"/>
  <c r="D140" i="32"/>
  <c r="E140" i="32"/>
  <c r="D141" i="32"/>
  <c r="E141" i="32"/>
  <c r="D142" i="32"/>
  <c r="E142" i="32"/>
  <c r="D143" i="32"/>
  <c r="E143" i="32"/>
  <c r="D144" i="32"/>
  <c r="E144" i="32"/>
  <c r="D145" i="32"/>
  <c r="E145" i="32"/>
  <c r="D146" i="32"/>
  <c r="E146" i="32"/>
  <c r="D147" i="32"/>
  <c r="E147" i="32"/>
  <c r="D148" i="32"/>
  <c r="E148" i="32"/>
  <c r="D149" i="32"/>
  <c r="E149" i="32"/>
  <c r="D150" i="32"/>
  <c r="E150" i="32"/>
  <c r="D151" i="32"/>
  <c r="E151" i="32"/>
  <c r="D152" i="32"/>
  <c r="E152" i="32"/>
  <c r="D153" i="32"/>
  <c r="E153" i="32"/>
  <c r="D154" i="32"/>
  <c r="E154" i="32"/>
  <c r="D155" i="32"/>
  <c r="E155" i="32"/>
  <c r="D156" i="32"/>
  <c r="E156" i="32"/>
  <c r="D157" i="32"/>
  <c r="E157" i="32"/>
  <c r="D158" i="32"/>
  <c r="E158" i="32"/>
  <c r="D159" i="32"/>
  <c r="E159" i="32"/>
  <c r="D160" i="32"/>
  <c r="E160" i="32"/>
  <c r="D161" i="32"/>
  <c r="E161" i="32"/>
  <c r="D162" i="32"/>
  <c r="E162" i="32"/>
  <c r="D163" i="32"/>
  <c r="E163" i="32"/>
  <c r="D164" i="32"/>
  <c r="E164" i="32"/>
  <c r="D165" i="32"/>
  <c r="E165" i="32"/>
  <c r="D166" i="32"/>
  <c r="E166" i="32"/>
  <c r="D167" i="32"/>
  <c r="E167" i="32"/>
  <c r="D168" i="32"/>
  <c r="E168" i="32"/>
  <c r="D169" i="32"/>
  <c r="E169" i="32"/>
  <c r="D170" i="32"/>
  <c r="E170" i="32"/>
  <c r="D171" i="32"/>
  <c r="E171" i="32"/>
  <c r="D172" i="32"/>
  <c r="E172" i="32"/>
  <c r="D173" i="32"/>
  <c r="E173" i="32"/>
  <c r="D174" i="32"/>
  <c r="E174" i="32"/>
  <c r="D175" i="32"/>
  <c r="E175" i="32"/>
  <c r="D176" i="32"/>
  <c r="E176" i="32"/>
  <c r="D177" i="32"/>
  <c r="E177" i="32"/>
  <c r="D178" i="32"/>
  <c r="E178" i="32"/>
  <c r="D179" i="32"/>
  <c r="E179" i="32"/>
  <c r="D180" i="32"/>
  <c r="E180" i="32"/>
  <c r="D181" i="32"/>
  <c r="E181" i="32"/>
  <c r="D182" i="32"/>
  <c r="E182" i="32"/>
  <c r="D183" i="32"/>
  <c r="E183" i="32"/>
  <c r="D184" i="32"/>
  <c r="E184" i="32"/>
  <c r="D185" i="32"/>
  <c r="E185" i="32"/>
  <c r="D186" i="32"/>
  <c r="E186" i="32"/>
  <c r="D188" i="32"/>
  <c r="E188" i="32"/>
  <c r="D189" i="32"/>
  <c r="E189" i="32"/>
  <c r="D190" i="32"/>
  <c r="E190" i="32"/>
  <c r="D191" i="32"/>
  <c r="E191" i="32"/>
  <c r="D192" i="32"/>
  <c r="E192" i="32"/>
  <c r="D193" i="32"/>
  <c r="E193" i="32"/>
  <c r="D194" i="32"/>
  <c r="E194" i="32"/>
  <c r="D195" i="32"/>
  <c r="E195" i="32"/>
  <c r="D196" i="32"/>
  <c r="E196" i="32"/>
  <c r="D197" i="32"/>
  <c r="E197" i="32"/>
  <c r="D198" i="32"/>
  <c r="E198" i="32"/>
  <c r="D199" i="32"/>
  <c r="E199" i="32"/>
  <c r="D200" i="32"/>
  <c r="E200" i="32"/>
  <c r="E201" i="32"/>
  <c r="D203" i="32"/>
  <c r="E203" i="32"/>
  <c r="D204" i="32"/>
  <c r="E204" i="32"/>
  <c r="D205" i="32"/>
  <c r="E205" i="32"/>
  <c r="D206" i="32"/>
  <c r="E206" i="32"/>
  <c r="D207" i="32"/>
  <c r="E207" i="32"/>
  <c r="D208" i="32"/>
  <c r="E208" i="32"/>
  <c r="D209" i="32"/>
  <c r="E209" i="32"/>
  <c r="D210" i="32"/>
  <c r="E210" i="32"/>
  <c r="D211" i="32"/>
  <c r="E211" i="32"/>
  <c r="D212" i="32"/>
  <c r="E212" i="32"/>
  <c r="D213" i="32"/>
  <c r="E213" i="32"/>
  <c r="D214" i="32"/>
  <c r="E214" i="32"/>
  <c r="D215" i="32"/>
  <c r="E215" i="32"/>
  <c r="D216" i="32"/>
  <c r="E216" i="32"/>
  <c r="D217" i="32"/>
  <c r="E217" i="32"/>
  <c r="D218" i="32"/>
  <c r="E218" i="32"/>
  <c r="D219" i="32"/>
  <c r="E219" i="32"/>
  <c r="D220" i="32"/>
  <c r="E220" i="32"/>
  <c r="D221" i="32"/>
  <c r="E221" i="32"/>
  <c r="D222" i="32"/>
  <c r="E222" i="32"/>
  <c r="D223" i="32"/>
  <c r="E223" i="32"/>
  <c r="D224" i="32"/>
  <c r="E224" i="32"/>
  <c r="D225" i="32"/>
  <c r="E225" i="32"/>
  <c r="D226" i="32"/>
  <c r="E226" i="32"/>
  <c r="D227" i="32"/>
  <c r="E227" i="32"/>
  <c r="D228" i="32"/>
  <c r="E228" i="32"/>
  <c r="D229" i="32"/>
  <c r="E229" i="32"/>
  <c r="D230" i="32"/>
  <c r="E230" i="32"/>
  <c r="D231" i="32"/>
  <c r="E231" i="32"/>
  <c r="D232" i="32"/>
  <c r="E232" i="32"/>
  <c r="D233" i="32"/>
  <c r="E233" i="32"/>
  <c r="D234" i="32"/>
  <c r="E234" i="32"/>
  <c r="D235" i="32"/>
  <c r="E235" i="32"/>
  <c r="D236" i="32"/>
  <c r="E236" i="32"/>
  <c r="D237" i="32"/>
  <c r="E237" i="32"/>
  <c r="D238" i="32"/>
  <c r="E238" i="32"/>
  <c r="D239" i="32"/>
  <c r="E239" i="32"/>
  <c r="D240" i="32"/>
  <c r="E240" i="32"/>
  <c r="D241" i="32"/>
  <c r="E241" i="32"/>
  <c r="D242" i="32"/>
  <c r="E242" i="32"/>
  <c r="D243" i="32"/>
  <c r="E243" i="32"/>
  <c r="D244" i="32"/>
  <c r="E244" i="32"/>
  <c r="D245" i="32"/>
  <c r="E245" i="32"/>
  <c r="D246" i="32"/>
  <c r="E246" i="32"/>
  <c r="D247" i="32"/>
  <c r="E247" i="32"/>
  <c r="D248" i="32"/>
  <c r="E248" i="32"/>
  <c r="D249" i="32"/>
  <c r="E249" i="32"/>
  <c r="D250" i="32"/>
  <c r="E250" i="32"/>
  <c r="D251" i="32"/>
  <c r="E251" i="32"/>
  <c r="D252" i="32"/>
  <c r="E252" i="32"/>
  <c r="D253" i="32"/>
  <c r="E253" i="32"/>
  <c r="D254" i="32"/>
  <c r="E254" i="32"/>
  <c r="D255" i="32"/>
  <c r="E255" i="32"/>
  <c r="D256" i="32"/>
  <c r="E256" i="32"/>
  <c r="D257" i="32"/>
  <c r="E257" i="32"/>
  <c r="D258" i="32"/>
  <c r="E258" i="32"/>
  <c r="D259" i="32"/>
  <c r="E259" i="32"/>
  <c r="D260" i="32"/>
  <c r="E260" i="32"/>
  <c r="D261" i="32"/>
  <c r="E261" i="32"/>
  <c r="D262" i="32"/>
  <c r="E262" i="32"/>
  <c r="D263" i="32"/>
  <c r="E263" i="32"/>
  <c r="D264" i="32"/>
  <c r="E264" i="32"/>
  <c r="D265" i="32"/>
  <c r="E265" i="32"/>
  <c r="D266" i="32"/>
  <c r="E266" i="32"/>
  <c r="D267" i="32"/>
  <c r="E267" i="32"/>
  <c r="D268" i="32"/>
  <c r="E268" i="32"/>
  <c r="D269" i="32"/>
  <c r="E269" i="32"/>
  <c r="D270" i="32"/>
  <c r="E270" i="32"/>
  <c r="D271" i="32"/>
  <c r="E271" i="32"/>
  <c r="D272" i="32"/>
  <c r="E272" i="32"/>
  <c r="D273" i="32"/>
  <c r="E273" i="32"/>
  <c r="D274" i="32"/>
  <c r="E274" i="32"/>
  <c r="D275" i="32"/>
  <c r="E275" i="32"/>
  <c r="D276" i="32"/>
  <c r="E276" i="32"/>
  <c r="D277" i="32"/>
  <c r="E277" i="32"/>
  <c r="D278" i="32"/>
  <c r="E278" i="32"/>
  <c r="D280" i="32"/>
  <c r="E280" i="32"/>
  <c r="D281" i="32"/>
  <c r="E281" i="32"/>
  <c r="D282" i="32"/>
  <c r="E282" i="32"/>
  <c r="D283" i="32"/>
  <c r="E283" i="32"/>
  <c r="D284" i="32"/>
  <c r="E284" i="32"/>
  <c r="D285" i="32"/>
  <c r="E285" i="32"/>
  <c r="D286" i="32"/>
  <c r="E286" i="32"/>
  <c r="D287" i="32"/>
  <c r="E287" i="32"/>
  <c r="D288" i="32"/>
  <c r="E288" i="32"/>
  <c r="D289" i="32"/>
  <c r="E289" i="32"/>
  <c r="D290" i="32"/>
  <c r="E290" i="32"/>
  <c r="D291" i="32"/>
  <c r="E291" i="32"/>
  <c r="D292" i="32"/>
  <c r="E292" i="32"/>
  <c r="D293" i="32"/>
  <c r="E293" i="32"/>
  <c r="D294" i="32"/>
  <c r="E294" i="32"/>
  <c r="D295" i="32"/>
  <c r="E295" i="32"/>
  <c r="D296" i="32"/>
  <c r="E296" i="32"/>
  <c r="D297" i="32"/>
  <c r="E297" i="32"/>
  <c r="D298" i="32"/>
  <c r="E298" i="32"/>
  <c r="D299" i="32"/>
  <c r="E299" i="32"/>
  <c r="D301" i="32"/>
  <c r="E301" i="32"/>
  <c r="D302" i="32"/>
  <c r="E302" i="32"/>
  <c r="D303" i="32"/>
  <c r="E303" i="32"/>
  <c r="D304" i="32"/>
  <c r="E304" i="32"/>
  <c r="D305" i="32"/>
  <c r="E305" i="32"/>
  <c r="D306" i="32"/>
  <c r="E306" i="32"/>
  <c r="D307" i="32"/>
  <c r="E307" i="32"/>
  <c r="D308" i="32"/>
  <c r="E308" i="32"/>
  <c r="D309" i="32"/>
  <c r="E309" i="32"/>
  <c r="D310" i="32"/>
  <c r="E310" i="32"/>
  <c r="D311" i="32"/>
  <c r="E311" i="32"/>
  <c r="D312" i="32"/>
  <c r="E312" i="32"/>
  <c r="D313" i="32"/>
  <c r="E313" i="32"/>
  <c r="D314" i="32"/>
  <c r="E314" i="32"/>
  <c r="D315" i="32"/>
  <c r="E315" i="32"/>
  <c r="D316" i="32"/>
  <c r="E316" i="32"/>
  <c r="D317" i="32"/>
  <c r="E317" i="32"/>
  <c r="D318" i="32"/>
  <c r="E318" i="32"/>
  <c r="D319" i="32"/>
  <c r="E319" i="32"/>
  <c r="D320" i="32"/>
  <c r="E320" i="32"/>
  <c r="D321" i="32"/>
  <c r="E321" i="32"/>
  <c r="D322" i="32"/>
  <c r="E322" i="32"/>
  <c r="D323" i="32"/>
  <c r="E323" i="32"/>
  <c r="D324" i="32"/>
  <c r="E324" i="32"/>
  <c r="D325" i="32"/>
  <c r="E325" i="32"/>
  <c r="D326" i="32"/>
  <c r="E326" i="32"/>
  <c r="D327" i="32"/>
  <c r="E327" i="32"/>
  <c r="D328" i="32"/>
  <c r="E328" i="32"/>
  <c r="D329" i="32"/>
  <c r="E329" i="32"/>
  <c r="D330" i="32"/>
  <c r="E330" i="32"/>
  <c r="D331" i="32"/>
  <c r="E331" i="32"/>
  <c r="D332" i="32"/>
  <c r="E332" i="32"/>
  <c r="D333" i="32"/>
  <c r="E333" i="32"/>
  <c r="D334" i="32"/>
  <c r="E334" i="32"/>
  <c r="D335" i="32"/>
  <c r="E335" i="32"/>
  <c r="D336" i="32"/>
  <c r="E336" i="32"/>
  <c r="D337" i="32"/>
  <c r="E337" i="32"/>
  <c r="D338" i="32"/>
  <c r="E338" i="32"/>
  <c r="D339" i="32"/>
  <c r="E339" i="32"/>
  <c r="D340" i="32"/>
  <c r="E340" i="32"/>
  <c r="D341" i="32"/>
  <c r="E341" i="32"/>
  <c r="D342" i="32"/>
  <c r="E342" i="32"/>
  <c r="D343" i="32"/>
  <c r="E343" i="32"/>
  <c r="D344" i="32"/>
  <c r="E344" i="32"/>
  <c r="D345" i="32"/>
  <c r="E345" i="32"/>
  <c r="D346" i="32"/>
  <c r="E346" i="32"/>
  <c r="D347" i="32"/>
  <c r="E347" i="32"/>
  <c r="D348" i="32"/>
  <c r="E348" i="32"/>
  <c r="D349" i="32"/>
  <c r="E349" i="32"/>
  <c r="D350" i="32"/>
  <c r="E350" i="32"/>
  <c r="D351" i="32"/>
  <c r="E351" i="32"/>
  <c r="D352" i="32"/>
  <c r="E352" i="32"/>
  <c r="D353" i="32"/>
  <c r="E353" i="32"/>
  <c r="D354" i="32"/>
  <c r="E354" i="32"/>
  <c r="D355" i="32"/>
  <c r="E355" i="32"/>
  <c r="D356" i="32"/>
  <c r="E356" i="32"/>
  <c r="D357" i="32"/>
  <c r="E357" i="32"/>
  <c r="D358" i="32"/>
  <c r="E358" i="32"/>
  <c r="D359" i="32"/>
  <c r="E359" i="32"/>
  <c r="D360" i="32"/>
  <c r="E360" i="32"/>
  <c r="D361" i="32"/>
  <c r="E361" i="32"/>
  <c r="D362" i="32"/>
  <c r="E362" i="32"/>
  <c r="D363" i="32"/>
  <c r="E363" i="32"/>
  <c r="D364" i="32"/>
  <c r="E364" i="32"/>
  <c r="D365" i="32"/>
  <c r="E365" i="32"/>
  <c r="D366" i="32"/>
  <c r="E366" i="32"/>
  <c r="D367" i="32"/>
  <c r="E367" i="32"/>
  <c r="D368" i="32"/>
  <c r="E368" i="32"/>
  <c r="D369" i="32"/>
  <c r="E369" i="32"/>
  <c r="D370" i="32"/>
  <c r="E370" i="32"/>
  <c r="D371" i="32"/>
  <c r="E371" i="32"/>
  <c r="D372" i="32"/>
  <c r="E372" i="32"/>
  <c r="D373" i="32"/>
  <c r="E373" i="32"/>
  <c r="D374" i="32"/>
  <c r="E374" i="32"/>
  <c r="D375" i="32"/>
  <c r="E375" i="32"/>
  <c r="D376" i="32"/>
  <c r="E376" i="32"/>
  <c r="D377" i="32"/>
  <c r="E377" i="32"/>
  <c r="D378" i="32"/>
  <c r="E378" i="32"/>
  <c r="D379" i="32"/>
  <c r="E379" i="32"/>
  <c r="D380" i="32"/>
  <c r="E380" i="32"/>
  <c r="D381" i="32"/>
  <c r="E381" i="32"/>
  <c r="D382" i="32"/>
  <c r="E382" i="32"/>
  <c r="D383" i="32"/>
  <c r="E383" i="32"/>
  <c r="D384" i="32"/>
  <c r="E384" i="32"/>
  <c r="D385" i="32"/>
  <c r="E385" i="32"/>
  <c r="D386" i="32"/>
  <c r="E386" i="32"/>
  <c r="D388" i="32"/>
  <c r="E388" i="32"/>
  <c r="D389" i="32"/>
  <c r="E389" i="32"/>
  <c r="D390" i="32"/>
  <c r="E390" i="32"/>
  <c r="D391" i="32"/>
  <c r="E391" i="32"/>
  <c r="D392" i="32"/>
  <c r="E392" i="32"/>
  <c r="D393" i="32"/>
  <c r="E393" i="32"/>
  <c r="D394" i="32"/>
  <c r="E394" i="32"/>
  <c r="D395" i="32"/>
  <c r="E395" i="32"/>
  <c r="D396" i="32"/>
  <c r="E396" i="32"/>
  <c r="D397" i="32"/>
  <c r="E397" i="32"/>
  <c r="D398" i="32"/>
  <c r="E398" i="32"/>
  <c r="D399" i="32"/>
  <c r="E399" i="32"/>
  <c r="D400" i="32"/>
  <c r="E400" i="32"/>
  <c r="D401" i="32"/>
  <c r="E401" i="32"/>
  <c r="D402" i="32"/>
  <c r="E402" i="32"/>
  <c r="D403" i="32"/>
  <c r="E403" i="32"/>
  <c r="D404" i="32"/>
  <c r="E404" i="32"/>
  <c r="D405" i="32"/>
  <c r="E405" i="32"/>
  <c r="D406" i="32"/>
  <c r="E406" i="32"/>
  <c r="D407" i="32"/>
  <c r="E407" i="32"/>
  <c r="D408" i="32"/>
  <c r="E408" i="32"/>
  <c r="D409" i="32"/>
  <c r="E409" i="32"/>
  <c r="D410" i="32"/>
  <c r="E410" i="32"/>
  <c r="D411" i="32"/>
  <c r="E411" i="32"/>
  <c r="D412" i="32"/>
  <c r="E412" i="32"/>
  <c r="D413" i="32"/>
  <c r="E413" i="32"/>
  <c r="D414" i="32"/>
  <c r="E414" i="32"/>
  <c r="D415" i="32"/>
  <c r="E415" i="32"/>
  <c r="D416" i="32"/>
  <c r="E416" i="32"/>
  <c r="D417" i="32"/>
  <c r="E417" i="32"/>
  <c r="D418" i="32"/>
  <c r="E418" i="32"/>
  <c r="D419" i="32"/>
  <c r="E419" i="32"/>
  <c r="D420" i="32"/>
  <c r="E420" i="32"/>
  <c r="D421" i="32"/>
  <c r="E421" i="32"/>
  <c r="D422" i="32"/>
  <c r="E422" i="32"/>
  <c r="D423" i="32"/>
  <c r="E423" i="32"/>
  <c r="D424" i="32"/>
  <c r="E424" i="32"/>
  <c r="D425" i="32"/>
  <c r="E425" i="32"/>
  <c r="D426" i="32"/>
  <c r="E426" i="32"/>
  <c r="D427" i="32"/>
  <c r="E427" i="32"/>
  <c r="D428" i="32"/>
  <c r="E428" i="32"/>
  <c r="D429" i="32"/>
  <c r="E429" i="32"/>
  <c r="D430" i="32"/>
  <c r="E430" i="32"/>
  <c r="D431" i="32"/>
  <c r="E431" i="32"/>
  <c r="D432" i="32"/>
  <c r="E432" i="32"/>
  <c r="D433" i="32"/>
  <c r="E433" i="32"/>
  <c r="D434" i="32"/>
  <c r="E434" i="32"/>
  <c r="D435" i="32"/>
  <c r="E435" i="32"/>
  <c r="D436" i="32"/>
  <c r="E436" i="32"/>
  <c r="D437" i="32"/>
  <c r="E437" i="32"/>
  <c r="D438" i="32"/>
  <c r="E438" i="32"/>
  <c r="D439" i="32"/>
  <c r="E439" i="32"/>
  <c r="D440" i="32"/>
  <c r="E440" i="32"/>
  <c r="D441" i="32"/>
  <c r="E441" i="32"/>
  <c r="D442" i="32"/>
  <c r="E442" i="32"/>
  <c r="D443" i="32"/>
  <c r="E443" i="32"/>
  <c r="D444" i="32"/>
  <c r="E444" i="32"/>
  <c r="D445" i="32"/>
  <c r="E445" i="32"/>
  <c r="D446" i="32"/>
  <c r="E446" i="32"/>
  <c r="D447" i="32"/>
  <c r="E447" i="32"/>
  <c r="D448" i="32"/>
  <c r="E448" i="32"/>
  <c r="D449" i="32"/>
  <c r="E449" i="32"/>
  <c r="D450" i="32"/>
  <c r="E450" i="32"/>
  <c r="D451" i="32"/>
  <c r="E451" i="32"/>
  <c r="D452" i="32"/>
  <c r="E452" i="32"/>
  <c r="D453" i="32"/>
  <c r="E453" i="32"/>
  <c r="D454" i="32"/>
  <c r="E454" i="32"/>
  <c r="D455" i="32"/>
  <c r="E455" i="32"/>
  <c r="D456" i="32"/>
  <c r="E456" i="32"/>
  <c r="D457" i="32"/>
  <c r="E457" i="32"/>
  <c r="D458" i="32"/>
  <c r="E458" i="32"/>
  <c r="D459" i="32"/>
  <c r="E459" i="32"/>
  <c r="D460" i="32"/>
  <c r="E460" i="32"/>
  <c r="D461" i="32"/>
  <c r="E461" i="32"/>
  <c r="D462" i="32"/>
  <c r="E462" i="32"/>
  <c r="D463" i="32"/>
  <c r="E463" i="32"/>
  <c r="D464" i="32"/>
  <c r="E464" i="32"/>
  <c r="D465" i="32"/>
  <c r="E465" i="32"/>
  <c r="D466" i="32"/>
  <c r="E466" i="32"/>
  <c r="D467" i="32"/>
  <c r="E467" i="32"/>
  <c r="D468" i="32"/>
  <c r="E468" i="32"/>
  <c r="D469" i="32"/>
  <c r="E469" i="32"/>
  <c r="D470" i="32"/>
  <c r="E470" i="32"/>
  <c r="D471" i="32"/>
  <c r="E471" i="32"/>
  <c r="D472" i="32"/>
  <c r="E472" i="32"/>
  <c r="D473" i="32"/>
  <c r="E473" i="32"/>
  <c r="D474" i="32"/>
  <c r="E474" i="32"/>
  <c r="D475" i="32"/>
  <c r="E475" i="32"/>
  <c r="D476" i="32"/>
  <c r="E476" i="32"/>
  <c r="D477" i="32"/>
  <c r="E477" i="32"/>
  <c r="D478" i="32"/>
  <c r="E478" i="32"/>
  <c r="D479" i="32"/>
  <c r="E479" i="32"/>
  <c r="D480" i="32"/>
  <c r="E480" i="32"/>
  <c r="D481" i="32"/>
  <c r="E481" i="32"/>
  <c r="D482" i="32"/>
  <c r="E482" i="32"/>
  <c r="D483" i="32"/>
  <c r="E483" i="32"/>
  <c r="D484" i="32"/>
  <c r="E484" i="32"/>
  <c r="D485" i="32"/>
  <c r="E485" i="32"/>
  <c r="D486" i="32"/>
  <c r="E486" i="32"/>
  <c r="D487" i="32"/>
  <c r="E487" i="32"/>
  <c r="D489" i="32"/>
  <c r="E489" i="32"/>
  <c r="D491" i="32"/>
  <c r="E491" i="32"/>
  <c r="D492" i="32"/>
  <c r="E492" i="32"/>
  <c r="D493" i="32"/>
  <c r="E493" i="32"/>
  <c r="D494" i="32"/>
  <c r="E494" i="32"/>
  <c r="D495" i="32"/>
  <c r="E495" i="32"/>
  <c r="D496" i="32"/>
  <c r="E496" i="32"/>
  <c r="D497" i="32"/>
  <c r="E497" i="32"/>
  <c r="D498" i="32"/>
  <c r="E498" i="32"/>
  <c r="D499" i="32"/>
  <c r="E499" i="32"/>
  <c r="D500" i="32"/>
  <c r="E500" i="32"/>
  <c r="D501" i="32"/>
  <c r="E501" i="32"/>
  <c r="D502" i="32"/>
  <c r="E502" i="32"/>
  <c r="D503" i="32"/>
  <c r="E503" i="32"/>
  <c r="D504" i="32"/>
  <c r="E504" i="32"/>
  <c r="D505" i="32"/>
  <c r="E505" i="32"/>
  <c r="D506" i="32"/>
  <c r="E506" i="32"/>
  <c r="D507" i="32"/>
  <c r="E507" i="32"/>
  <c r="D508" i="32"/>
  <c r="E508" i="32"/>
  <c r="D509" i="32"/>
  <c r="E509" i="32"/>
  <c r="D510" i="32"/>
  <c r="E510" i="32"/>
  <c r="D511" i="32"/>
  <c r="E511" i="32"/>
  <c r="D512" i="32"/>
  <c r="E512" i="32"/>
  <c r="D513" i="32"/>
  <c r="E513" i="32"/>
  <c r="D514" i="32"/>
  <c r="E514" i="32"/>
  <c r="D515" i="32"/>
  <c r="E515" i="32"/>
  <c r="D516" i="32"/>
  <c r="E516" i="32"/>
  <c r="D517" i="32"/>
  <c r="E517" i="32"/>
  <c r="D518" i="32"/>
  <c r="E518" i="32"/>
  <c r="D519" i="32"/>
  <c r="E519" i="32"/>
  <c r="D520" i="32"/>
  <c r="E520" i="32"/>
  <c r="D521" i="32"/>
  <c r="E521" i="32"/>
  <c r="D522" i="32"/>
  <c r="E522" i="32"/>
  <c r="D523" i="32"/>
  <c r="E523" i="32"/>
  <c r="D524" i="32"/>
  <c r="E524" i="32"/>
  <c r="D525" i="32"/>
  <c r="E525" i="32"/>
  <c r="D526" i="32"/>
  <c r="E526" i="32"/>
  <c r="D527" i="32"/>
  <c r="E527" i="32"/>
  <c r="D528" i="32"/>
  <c r="E528" i="32"/>
  <c r="D529" i="32"/>
  <c r="E529" i="32"/>
  <c r="D530" i="32"/>
  <c r="E530" i="32"/>
  <c r="D531" i="32"/>
  <c r="E531" i="32"/>
  <c r="D532" i="32"/>
  <c r="E532" i="32"/>
  <c r="D533" i="32"/>
  <c r="E533" i="32"/>
  <c r="D534" i="32"/>
  <c r="E534" i="32"/>
  <c r="D535" i="32"/>
  <c r="E535" i="32"/>
  <c r="D536" i="32"/>
  <c r="E536" i="32"/>
  <c r="D538" i="32"/>
  <c r="E538" i="32"/>
  <c r="D539" i="32"/>
  <c r="E539" i="32"/>
  <c r="D540" i="32"/>
  <c r="E540" i="32"/>
  <c r="D541" i="32"/>
  <c r="E541" i="32"/>
  <c r="D542" i="32"/>
  <c r="E542" i="32"/>
  <c r="D543" i="32"/>
  <c r="E543" i="32"/>
  <c r="D544" i="32"/>
  <c r="E544" i="32"/>
  <c r="D545" i="32"/>
  <c r="E545" i="32"/>
  <c r="D546" i="32"/>
  <c r="E546" i="32"/>
  <c r="D547" i="32"/>
  <c r="E547" i="32"/>
  <c r="D548" i="32"/>
  <c r="E548" i="32"/>
  <c r="D549" i="32"/>
  <c r="E549" i="32"/>
  <c r="D550" i="32"/>
  <c r="E550" i="32"/>
  <c r="D551" i="32"/>
  <c r="E551" i="32"/>
  <c r="D552" i="32"/>
  <c r="E552" i="32"/>
  <c r="D553" i="32"/>
  <c r="E553" i="32"/>
  <c r="D554" i="32"/>
  <c r="E554" i="32"/>
  <c r="D555" i="32"/>
  <c r="E555" i="32"/>
  <c r="D556" i="32"/>
  <c r="E556" i="32"/>
  <c r="D557" i="32"/>
  <c r="E557" i="32"/>
  <c r="D558" i="32"/>
  <c r="E558" i="32"/>
  <c r="D559" i="32"/>
  <c r="E559" i="32"/>
  <c r="D560" i="32"/>
  <c r="E560" i="32"/>
  <c r="D561" i="32"/>
  <c r="E561" i="32"/>
  <c r="D562" i="32"/>
  <c r="E562" i="32"/>
  <c r="D563" i="32"/>
  <c r="E563" i="32"/>
  <c r="D564" i="32"/>
  <c r="E564" i="32"/>
  <c r="D565" i="32"/>
  <c r="E565" i="32"/>
  <c r="D566" i="32"/>
  <c r="E566" i="32"/>
  <c r="D567" i="32"/>
  <c r="E567" i="32"/>
  <c r="D568" i="32"/>
  <c r="E568" i="32"/>
  <c r="D569" i="32"/>
  <c r="E569" i="32"/>
  <c r="D570" i="32"/>
  <c r="E570" i="32"/>
  <c r="D571" i="32"/>
  <c r="E571" i="32"/>
  <c r="D572" i="32"/>
  <c r="E572" i="32"/>
  <c r="D573" i="32"/>
  <c r="E573" i="32"/>
  <c r="D574" i="32"/>
  <c r="E574" i="32"/>
  <c r="D575" i="32"/>
  <c r="E575" i="32"/>
  <c r="D576" i="32"/>
  <c r="E576" i="32"/>
  <c r="D577" i="32"/>
  <c r="E577" i="32"/>
  <c r="D578" i="32"/>
  <c r="E578" i="32"/>
  <c r="D579" i="32"/>
  <c r="E579" i="32"/>
  <c r="D580" i="32"/>
  <c r="E580" i="32"/>
  <c r="D581" i="32"/>
  <c r="E581" i="32"/>
  <c r="D582" i="32"/>
  <c r="E582" i="32"/>
  <c r="D583" i="32"/>
  <c r="E583" i="32"/>
  <c r="D584" i="32"/>
  <c r="E584" i="32"/>
  <c r="D585" i="32"/>
  <c r="E585" i="32"/>
  <c r="D586" i="32"/>
  <c r="E586" i="32"/>
  <c r="D587" i="32"/>
  <c r="E587" i="32"/>
  <c r="D588" i="32"/>
  <c r="E588" i="32"/>
  <c r="D589" i="32"/>
  <c r="E589" i="32"/>
  <c r="D590" i="32"/>
  <c r="E590" i="32"/>
  <c r="D591" i="32"/>
  <c r="E591" i="32"/>
  <c r="D592" i="32"/>
  <c r="E592" i="32"/>
  <c r="D593" i="32"/>
  <c r="E593" i="32"/>
  <c r="D594" i="32"/>
  <c r="E594" i="32"/>
  <c r="D595" i="32"/>
  <c r="E595" i="32"/>
  <c r="D596" i="32"/>
  <c r="E596" i="32"/>
  <c r="D597" i="32"/>
  <c r="E597" i="32"/>
  <c r="D598" i="32"/>
  <c r="E598" i="32"/>
  <c r="D599" i="32"/>
  <c r="E599" i="32"/>
  <c r="D600" i="32"/>
  <c r="E600" i="32"/>
  <c r="D601" i="32"/>
  <c r="E601" i="32"/>
  <c r="D602" i="32"/>
  <c r="E602" i="32"/>
  <c r="D603" i="32"/>
  <c r="E603" i="32"/>
  <c r="D604" i="32"/>
  <c r="E604" i="32"/>
  <c r="D605" i="32"/>
  <c r="E605" i="32"/>
  <c r="D606" i="32"/>
  <c r="E606" i="32"/>
  <c r="D607" i="32"/>
  <c r="E607" i="32"/>
  <c r="D608" i="32"/>
  <c r="E608" i="32"/>
  <c r="D609" i="32"/>
  <c r="E609" i="32"/>
  <c r="D610" i="32"/>
  <c r="E610" i="32"/>
  <c r="D611" i="32"/>
  <c r="E611" i="32"/>
  <c r="D612" i="32"/>
  <c r="E612" i="32"/>
  <c r="D613" i="32"/>
  <c r="E613" i="32"/>
  <c r="D614" i="32"/>
  <c r="E614" i="32"/>
  <c r="D615" i="32"/>
  <c r="E615" i="32"/>
  <c r="D616" i="32"/>
  <c r="E616" i="32"/>
  <c r="D617" i="32"/>
  <c r="E617" i="32"/>
  <c r="D618" i="32"/>
  <c r="E618" i="32"/>
  <c r="D619" i="32"/>
  <c r="E619" i="32"/>
  <c r="D620" i="32"/>
  <c r="E620" i="32"/>
  <c r="D621" i="32"/>
  <c r="E621" i="32"/>
  <c r="D622" i="32"/>
  <c r="E622" i="32"/>
  <c r="D623" i="32"/>
  <c r="E623" i="32"/>
  <c r="D624" i="32"/>
  <c r="E624" i="32"/>
  <c r="D625" i="32"/>
  <c r="E625" i="32"/>
  <c r="D626" i="32"/>
  <c r="E626" i="32"/>
  <c r="D627" i="32"/>
  <c r="E627" i="32"/>
  <c r="D628" i="32"/>
  <c r="E628" i="32"/>
  <c r="D629" i="32"/>
  <c r="E629" i="32"/>
  <c r="D630" i="32"/>
  <c r="E630" i="32"/>
  <c r="D631" i="32"/>
  <c r="E631" i="32"/>
  <c r="D632" i="32"/>
  <c r="E632" i="32"/>
  <c r="D633" i="32"/>
  <c r="E633" i="32"/>
  <c r="D634" i="32"/>
  <c r="E634" i="32"/>
  <c r="D635" i="32"/>
  <c r="E635" i="32"/>
  <c r="D636" i="32"/>
  <c r="E636" i="32"/>
  <c r="D637" i="32"/>
  <c r="E637" i="32"/>
  <c r="D638" i="32"/>
  <c r="E638" i="32"/>
  <c r="D639" i="32"/>
  <c r="E639" i="32"/>
  <c r="D640" i="32"/>
  <c r="E640" i="32"/>
  <c r="D641" i="32"/>
  <c r="E641" i="32"/>
  <c r="D642" i="32"/>
  <c r="E642" i="32"/>
  <c r="D643" i="32"/>
  <c r="E643" i="32"/>
  <c r="D644" i="32"/>
  <c r="E644" i="32"/>
  <c r="D645" i="32"/>
  <c r="E645" i="32"/>
  <c r="D646" i="32"/>
  <c r="E646" i="32"/>
  <c r="D647" i="32"/>
  <c r="E647" i="32"/>
  <c r="D648" i="32"/>
  <c r="E648" i="32"/>
  <c r="D649" i="32"/>
  <c r="E649" i="32"/>
  <c r="D651" i="32"/>
  <c r="E651" i="32"/>
  <c r="D652" i="32"/>
  <c r="E652" i="32"/>
  <c r="D653" i="32"/>
  <c r="E653" i="32"/>
  <c r="D654" i="32"/>
  <c r="E654" i="32"/>
  <c r="D655" i="32"/>
  <c r="E655" i="32"/>
  <c r="D656" i="32"/>
  <c r="E656" i="32"/>
  <c r="D657" i="32"/>
  <c r="E657" i="32"/>
  <c r="D658" i="32"/>
  <c r="E658" i="32"/>
  <c r="D659" i="32"/>
  <c r="E659" i="32"/>
  <c r="D660" i="32"/>
  <c r="E660" i="32"/>
  <c r="D661" i="32"/>
  <c r="E661" i="32"/>
  <c r="D662" i="32"/>
  <c r="E662" i="32"/>
  <c r="D663" i="32"/>
  <c r="E663" i="32"/>
  <c r="D664" i="32"/>
  <c r="E664" i="32"/>
  <c r="D665" i="32"/>
  <c r="E665" i="32"/>
  <c r="D666" i="32"/>
  <c r="E666" i="32"/>
  <c r="D667" i="32"/>
  <c r="E667" i="32"/>
  <c r="D668" i="32"/>
  <c r="E668" i="32"/>
  <c r="D669" i="32"/>
  <c r="E669" i="32"/>
  <c r="D670" i="32"/>
  <c r="E670" i="32"/>
  <c r="D672" i="32"/>
  <c r="E672" i="32"/>
  <c r="D673" i="32"/>
  <c r="E673" i="32"/>
  <c r="D674" i="32"/>
  <c r="E674" i="32"/>
  <c r="D675" i="32"/>
  <c r="E675" i="32"/>
  <c r="D676" i="32"/>
  <c r="E676" i="32"/>
  <c r="D677" i="32"/>
  <c r="E677" i="32"/>
  <c r="D678" i="32"/>
  <c r="E678" i="32"/>
  <c r="D679" i="32"/>
  <c r="E679" i="32"/>
  <c r="D680" i="32"/>
  <c r="E680" i="32"/>
  <c r="D681" i="32"/>
  <c r="E681" i="32"/>
  <c r="D682" i="32"/>
  <c r="E682" i="32"/>
  <c r="D683" i="32"/>
  <c r="E683" i="32"/>
  <c r="D684" i="32"/>
  <c r="E684" i="32"/>
  <c r="D685" i="32"/>
  <c r="E685" i="32"/>
  <c r="D686" i="32"/>
  <c r="E686" i="32"/>
  <c r="D687" i="32"/>
  <c r="E687" i="32"/>
  <c r="D688" i="32"/>
  <c r="E688" i="32"/>
  <c r="D689" i="32"/>
  <c r="E689" i="32"/>
  <c r="D690" i="32"/>
  <c r="E690" i="32"/>
  <c r="D691" i="32"/>
  <c r="E691" i="32"/>
  <c r="D692" i="32"/>
  <c r="E692" i="32"/>
  <c r="D693" i="32"/>
  <c r="E693" i="32"/>
  <c r="D694" i="32"/>
  <c r="E694" i="32"/>
  <c r="D695" i="32"/>
  <c r="E695" i="32"/>
  <c r="D696" i="32"/>
  <c r="E696" i="32"/>
  <c r="D697" i="32"/>
  <c r="E697" i="32"/>
  <c r="D698" i="32"/>
  <c r="E698" i="32"/>
  <c r="D699" i="32"/>
  <c r="E699" i="32"/>
  <c r="D700" i="32"/>
  <c r="E700" i="32"/>
  <c r="D701" i="32"/>
  <c r="E701" i="32"/>
  <c r="D702" i="32"/>
  <c r="E702" i="32"/>
  <c r="D703" i="32"/>
  <c r="E703" i="32"/>
  <c r="D704" i="32"/>
  <c r="E704" i="32"/>
  <c r="D705" i="32"/>
  <c r="E705" i="32"/>
  <c r="D706" i="32"/>
  <c r="E706" i="32"/>
  <c r="D707" i="32"/>
  <c r="E707" i="32"/>
  <c r="D708" i="32"/>
  <c r="E708" i="32"/>
  <c r="D709" i="32"/>
  <c r="E709" i="32"/>
  <c r="D710" i="32"/>
  <c r="E710" i="32"/>
  <c r="D711" i="32"/>
  <c r="E711" i="32"/>
  <c r="D712" i="32"/>
  <c r="E712" i="32"/>
  <c r="D713" i="32"/>
  <c r="E713" i="32"/>
  <c r="D714" i="32"/>
  <c r="E714" i="32"/>
  <c r="D715" i="32"/>
  <c r="E715" i="32"/>
  <c r="D716" i="32"/>
  <c r="E716" i="32"/>
  <c r="D717" i="32"/>
  <c r="E717" i="32"/>
  <c r="D718" i="32"/>
  <c r="E718" i="32"/>
  <c r="D719" i="32"/>
  <c r="E719" i="32"/>
  <c r="D720" i="32"/>
  <c r="E720" i="32"/>
  <c r="D721" i="32"/>
  <c r="E721" i="32"/>
  <c r="D722" i="32"/>
  <c r="E722" i="32"/>
  <c r="D723" i="32"/>
  <c r="E723" i="32"/>
  <c r="D724" i="32"/>
  <c r="E724" i="32"/>
  <c r="D725" i="32"/>
  <c r="E725" i="32"/>
  <c r="D726" i="32"/>
  <c r="E726" i="32"/>
  <c r="D727" i="32"/>
  <c r="E727" i="32"/>
  <c r="D729" i="32"/>
  <c r="E729" i="32"/>
  <c r="D730" i="32"/>
  <c r="E730" i="32"/>
  <c r="D731" i="32"/>
  <c r="E731" i="32"/>
  <c r="D732" i="32"/>
  <c r="E732" i="32"/>
  <c r="D733" i="32"/>
  <c r="E733" i="32"/>
  <c r="D734" i="32"/>
  <c r="E734" i="32"/>
  <c r="D735" i="32"/>
  <c r="E735" i="32"/>
  <c r="D736" i="32"/>
  <c r="E736" i="32"/>
  <c r="D737" i="32"/>
  <c r="E737" i="32"/>
  <c r="D738" i="32"/>
  <c r="E738" i="32"/>
  <c r="D739" i="32"/>
  <c r="E739" i="32"/>
  <c r="D740" i="32"/>
  <c r="E740" i="32"/>
  <c r="D741" i="32"/>
  <c r="E741" i="32"/>
  <c r="D742" i="32"/>
  <c r="E742" i="32"/>
  <c r="D743" i="32"/>
  <c r="E743" i="32"/>
  <c r="D744" i="32"/>
  <c r="E744" i="32"/>
  <c r="D745" i="32"/>
  <c r="E745" i="32"/>
  <c r="D746" i="32"/>
  <c r="E746" i="32"/>
  <c r="D747" i="32"/>
  <c r="E747" i="32"/>
  <c r="D748" i="32"/>
  <c r="E748" i="32"/>
  <c r="D749" i="32"/>
  <c r="E749" i="32"/>
  <c r="D750" i="32"/>
  <c r="E750" i="32"/>
  <c r="D751" i="32"/>
  <c r="E751" i="32"/>
  <c r="D752" i="32"/>
  <c r="E752" i="32"/>
  <c r="D753" i="32"/>
  <c r="E753" i="32"/>
  <c r="D754" i="32"/>
  <c r="E754" i="32"/>
  <c r="D755" i="32"/>
  <c r="E755" i="32"/>
  <c r="D756" i="32"/>
  <c r="E756" i="32"/>
  <c r="D757" i="32"/>
  <c r="E757" i="32"/>
  <c r="D758" i="32"/>
  <c r="E758" i="32"/>
  <c r="D759" i="32"/>
  <c r="E759" i="32"/>
  <c r="D760" i="32"/>
  <c r="E760" i="32"/>
  <c r="D761" i="32"/>
  <c r="E761" i="32"/>
  <c r="D762" i="32"/>
  <c r="E762" i="32"/>
  <c r="D763" i="32"/>
  <c r="E763" i="32"/>
  <c r="D764" i="32"/>
  <c r="E764" i="32"/>
  <c r="D765" i="32"/>
  <c r="E765" i="32"/>
  <c r="D766" i="32"/>
  <c r="E766" i="32"/>
  <c r="D767" i="32"/>
  <c r="E767" i="32"/>
  <c r="D768" i="32"/>
  <c r="E768" i="32"/>
  <c r="D769" i="32"/>
  <c r="E769" i="32"/>
  <c r="D770" i="32"/>
  <c r="E770" i="32"/>
  <c r="D771" i="32"/>
  <c r="E771" i="32"/>
  <c r="D772" i="32"/>
  <c r="E772" i="32"/>
  <c r="D773" i="32"/>
  <c r="E773" i="32"/>
  <c r="D774" i="32"/>
  <c r="E774" i="32"/>
  <c r="D775" i="32"/>
  <c r="E775" i="32"/>
  <c r="D776" i="32"/>
  <c r="E776" i="32"/>
  <c r="D777" i="32"/>
  <c r="E777" i="32"/>
  <c r="D778" i="32"/>
  <c r="E778" i="32"/>
  <c r="D779" i="32"/>
  <c r="E779" i="32"/>
  <c r="D780" i="32"/>
  <c r="E780" i="32"/>
  <c r="D781" i="32"/>
  <c r="E781" i="32"/>
  <c r="D782" i="32"/>
  <c r="E782" i="32"/>
  <c r="D783" i="32"/>
  <c r="E783" i="32"/>
  <c r="D784" i="32"/>
  <c r="E784" i="32"/>
  <c r="D785" i="32"/>
  <c r="E785" i="32"/>
  <c r="D786" i="32"/>
  <c r="E786" i="32"/>
  <c r="D787" i="32"/>
  <c r="E787" i="32"/>
  <c r="D788" i="32"/>
  <c r="E788" i="32"/>
  <c r="D789" i="32"/>
  <c r="E789" i="32"/>
  <c r="D790" i="32"/>
  <c r="E790" i="32"/>
  <c r="D791" i="32"/>
  <c r="E791" i="32"/>
  <c r="D792" i="32"/>
  <c r="E792" i="32"/>
  <c r="D793" i="32"/>
  <c r="E793" i="32"/>
  <c r="D794" i="32"/>
  <c r="E794" i="32"/>
  <c r="D795" i="32"/>
  <c r="E795" i="32"/>
  <c r="D796" i="32"/>
  <c r="E796" i="32"/>
  <c r="D797" i="32"/>
  <c r="E797" i="32"/>
  <c r="D798" i="32"/>
  <c r="E798" i="32"/>
  <c r="D799" i="32"/>
  <c r="E799" i="32"/>
  <c r="D800" i="32"/>
  <c r="E800" i="32"/>
  <c r="D801" i="32"/>
  <c r="E801" i="32"/>
  <c r="D802" i="32"/>
  <c r="E802" i="32"/>
  <c r="D803" i="32"/>
  <c r="E803" i="32"/>
  <c r="D804" i="32"/>
  <c r="E804" i="32"/>
  <c r="D805" i="32"/>
  <c r="E805" i="32"/>
  <c r="D806" i="32"/>
  <c r="E806" i="32"/>
  <c r="D807" i="32"/>
  <c r="E807" i="32"/>
  <c r="D808" i="32"/>
  <c r="E808" i="32"/>
  <c r="D809" i="32"/>
  <c r="E809" i="32"/>
  <c r="D810" i="32"/>
  <c r="E810" i="32"/>
  <c r="D811" i="32"/>
  <c r="E811" i="32"/>
  <c r="D812" i="32"/>
  <c r="E812" i="32"/>
  <c r="D813" i="32"/>
  <c r="E813" i="32"/>
  <c r="D814" i="32"/>
  <c r="E814" i="32"/>
  <c r="D815" i="32"/>
  <c r="E815" i="32"/>
  <c r="D816" i="32"/>
  <c r="E816" i="32"/>
  <c r="D817" i="32"/>
  <c r="E817" i="32"/>
  <c r="D818" i="32"/>
  <c r="E818" i="32"/>
  <c r="D819" i="32"/>
  <c r="E819" i="32"/>
  <c r="D820" i="32"/>
  <c r="E820" i="32"/>
  <c r="D821" i="32"/>
  <c r="E821" i="32"/>
  <c r="D822" i="32"/>
  <c r="E822" i="32"/>
  <c r="D823" i="32"/>
  <c r="E823" i="32"/>
  <c r="D824" i="32"/>
  <c r="E824" i="32"/>
  <c r="D825" i="32"/>
  <c r="E825" i="32"/>
  <c r="D826" i="32"/>
  <c r="E826" i="32"/>
  <c r="D827" i="32"/>
  <c r="E827" i="32"/>
  <c r="D828" i="32"/>
  <c r="E828" i="32"/>
  <c r="D829" i="32"/>
  <c r="E829" i="32"/>
  <c r="D830" i="32"/>
  <c r="E830" i="32"/>
  <c r="D831" i="32"/>
  <c r="E831" i="32"/>
  <c r="D832" i="32"/>
  <c r="E832" i="32"/>
  <c r="D833" i="32"/>
  <c r="E833" i="32"/>
  <c r="D834" i="32"/>
  <c r="E834" i="32"/>
  <c r="D835" i="32"/>
  <c r="E835" i="32"/>
  <c r="D836" i="32"/>
  <c r="E836" i="32"/>
  <c r="D837" i="32"/>
  <c r="E837" i="32"/>
  <c r="D838" i="32"/>
  <c r="E838" i="32"/>
  <c r="D839" i="32"/>
  <c r="E839" i="32"/>
  <c r="D840" i="32"/>
  <c r="E840" i="32"/>
  <c r="D841" i="32"/>
  <c r="E841" i="32"/>
  <c r="D842" i="32"/>
  <c r="E842" i="32"/>
  <c r="D843" i="32"/>
  <c r="E843" i="32"/>
  <c r="D844" i="32"/>
  <c r="E844" i="32"/>
  <c r="D845" i="32"/>
  <c r="E845" i="32"/>
  <c r="D846" i="32"/>
  <c r="E846" i="32"/>
  <c r="D847" i="32"/>
  <c r="E847" i="32"/>
  <c r="D848" i="32"/>
  <c r="E848" i="32"/>
  <c r="D849" i="32"/>
  <c r="E849" i="32"/>
  <c r="D850" i="32"/>
  <c r="E850" i="32"/>
  <c r="D851" i="32"/>
  <c r="E851" i="32"/>
  <c r="D852" i="32"/>
  <c r="E852" i="32"/>
  <c r="D853" i="32"/>
  <c r="E853" i="32"/>
  <c r="D854" i="32"/>
  <c r="E854" i="32"/>
  <c r="D855" i="32"/>
  <c r="E855" i="32"/>
  <c r="D856" i="32"/>
  <c r="E856" i="32"/>
  <c r="D857" i="32"/>
  <c r="E857" i="32"/>
  <c r="D858" i="32"/>
  <c r="E858" i="32"/>
  <c r="D859" i="32"/>
  <c r="E859" i="32"/>
  <c r="D860" i="32"/>
  <c r="E860" i="32"/>
  <c r="D861" i="32"/>
  <c r="E861" i="32"/>
  <c r="D862" i="32"/>
  <c r="E862" i="32"/>
  <c r="D863" i="32"/>
  <c r="E863" i="32"/>
  <c r="D864" i="32"/>
  <c r="E864" i="32"/>
  <c r="D865" i="32"/>
  <c r="E865" i="32"/>
  <c r="D866" i="32"/>
  <c r="E866" i="32"/>
  <c r="D867" i="32"/>
  <c r="E867" i="32"/>
  <c r="D868" i="32"/>
  <c r="E868" i="32"/>
  <c r="D869" i="32"/>
  <c r="E869" i="32"/>
  <c r="D870" i="32"/>
  <c r="E870" i="32"/>
  <c r="D871" i="32"/>
  <c r="E871" i="32"/>
  <c r="D872" i="32"/>
  <c r="E872" i="32"/>
  <c r="D873" i="32"/>
  <c r="E873" i="32"/>
  <c r="D874" i="32"/>
  <c r="E874" i="32"/>
  <c r="D875" i="32"/>
  <c r="E875" i="32"/>
  <c r="D876" i="32"/>
  <c r="E876" i="32"/>
  <c r="D877" i="32"/>
  <c r="E877" i="32"/>
  <c r="D878" i="32"/>
  <c r="E878" i="32"/>
  <c r="D879" i="32"/>
  <c r="E879" i="32"/>
  <c r="D880" i="32"/>
  <c r="E880" i="32"/>
  <c r="D881" i="32"/>
  <c r="E881" i="32"/>
  <c r="D882" i="32"/>
  <c r="E882" i="32"/>
  <c r="D883" i="32"/>
  <c r="E883" i="32"/>
  <c r="D884" i="32"/>
  <c r="E884" i="32"/>
  <c r="D885" i="32"/>
  <c r="E885" i="32"/>
  <c r="D886" i="32"/>
  <c r="E886" i="32"/>
  <c r="D887" i="32"/>
  <c r="E887" i="32"/>
  <c r="D888" i="32"/>
  <c r="E888" i="32"/>
  <c r="D889" i="32"/>
  <c r="E889" i="32"/>
  <c r="D890" i="32"/>
  <c r="E890" i="32"/>
  <c r="D891" i="32"/>
  <c r="E891" i="32"/>
  <c r="D892" i="32"/>
  <c r="E892" i="32"/>
  <c r="D893" i="32"/>
  <c r="E893" i="32"/>
  <c r="D894" i="32"/>
  <c r="E894" i="32"/>
  <c r="D895" i="32"/>
  <c r="E895" i="32"/>
  <c r="D896" i="32"/>
  <c r="E896" i="32"/>
  <c r="D897" i="32"/>
  <c r="E897" i="32"/>
  <c r="D898" i="32"/>
  <c r="E898" i="32"/>
  <c r="D899" i="32"/>
  <c r="E899" i="32"/>
  <c r="D900" i="32"/>
  <c r="E900" i="32"/>
  <c r="D901" i="32"/>
  <c r="E901" i="32"/>
  <c r="D902" i="32"/>
  <c r="E902" i="32"/>
  <c r="D903" i="32"/>
  <c r="E903" i="32"/>
  <c r="D904" i="32"/>
  <c r="E904" i="32"/>
  <c r="D905" i="32"/>
  <c r="E905" i="32"/>
  <c r="D906" i="32"/>
  <c r="E906" i="32"/>
  <c r="D907" i="32"/>
  <c r="E907" i="32"/>
  <c r="D908" i="32"/>
  <c r="E908" i="32"/>
  <c r="D909" i="32"/>
  <c r="E909" i="32"/>
  <c r="D910" i="32"/>
  <c r="E910" i="32"/>
  <c r="D911" i="32"/>
  <c r="E911" i="32"/>
  <c r="D912" i="32"/>
  <c r="E912" i="32"/>
  <c r="D913" i="32"/>
  <c r="E913" i="32"/>
  <c r="D914" i="32"/>
  <c r="E914" i="32"/>
  <c r="D915" i="32"/>
  <c r="E915" i="32"/>
  <c r="D916" i="32"/>
  <c r="E916" i="32"/>
  <c r="D917" i="32"/>
  <c r="E917" i="32"/>
  <c r="D918" i="32"/>
  <c r="E918" i="32"/>
  <c r="D919" i="32"/>
  <c r="E919" i="32"/>
  <c r="D920" i="32"/>
  <c r="E920" i="32"/>
  <c r="D921" i="32"/>
  <c r="E921" i="32"/>
  <c r="D922" i="32"/>
  <c r="E922" i="32"/>
  <c r="D923" i="32"/>
  <c r="E923" i="32"/>
  <c r="D924" i="32"/>
  <c r="E924" i="32"/>
  <c r="D925" i="32"/>
  <c r="E925" i="32"/>
  <c r="D926" i="32"/>
  <c r="E926" i="32"/>
  <c r="D927" i="32"/>
  <c r="E927" i="32"/>
  <c r="D928" i="32"/>
  <c r="E928" i="32"/>
  <c r="D929" i="32"/>
  <c r="E929" i="32"/>
  <c r="D930" i="32"/>
  <c r="E930" i="32"/>
  <c r="D931" i="32"/>
  <c r="E931" i="32"/>
  <c r="D932" i="32"/>
  <c r="E932" i="32"/>
  <c r="D933" i="32"/>
  <c r="E933" i="32"/>
  <c r="D934" i="32"/>
  <c r="E934" i="32"/>
  <c r="D935" i="32"/>
  <c r="E935" i="32"/>
  <c r="D936" i="32"/>
  <c r="E936" i="32"/>
  <c r="D937" i="32"/>
  <c r="E937" i="32"/>
  <c r="D938" i="32"/>
  <c r="E938" i="32"/>
  <c r="D939" i="32"/>
  <c r="E939" i="32"/>
  <c r="D940" i="32"/>
  <c r="E940" i="32"/>
  <c r="D941" i="32"/>
  <c r="E941" i="32"/>
  <c r="D942" i="32"/>
  <c r="E942" i="32"/>
  <c r="D943" i="32"/>
  <c r="E943" i="32"/>
  <c r="D944" i="32"/>
  <c r="E944" i="32"/>
  <c r="D945" i="32"/>
  <c r="E945" i="32"/>
  <c r="D946" i="32"/>
  <c r="E946" i="32"/>
  <c r="D947" i="32"/>
  <c r="E947" i="32"/>
  <c r="D948" i="32"/>
  <c r="E948" i="32"/>
  <c r="D949" i="32"/>
  <c r="E949" i="32"/>
  <c r="D950" i="32"/>
  <c r="E950" i="32"/>
  <c r="D951" i="32"/>
  <c r="E951" i="32"/>
  <c r="D952" i="32"/>
  <c r="E952" i="32"/>
  <c r="D953" i="32"/>
  <c r="E953" i="32"/>
  <c r="D954" i="32"/>
  <c r="E954" i="32"/>
  <c r="D955" i="32"/>
  <c r="E955" i="32"/>
  <c r="D956" i="32"/>
  <c r="E956" i="32"/>
  <c r="D957" i="32"/>
  <c r="E957" i="32"/>
  <c r="D958" i="32"/>
  <c r="E958" i="32"/>
  <c r="D959" i="32"/>
  <c r="E959" i="32"/>
  <c r="D960" i="32"/>
  <c r="E960" i="32"/>
  <c r="D961" i="32"/>
  <c r="E961" i="32"/>
  <c r="D962" i="32"/>
  <c r="E962" i="32"/>
  <c r="D963" i="32"/>
  <c r="E963" i="32"/>
  <c r="D964" i="32"/>
  <c r="E964" i="32"/>
  <c r="D965" i="32"/>
  <c r="E965" i="32"/>
  <c r="D966" i="32"/>
  <c r="E966" i="32"/>
  <c r="D967" i="32"/>
  <c r="E967" i="32"/>
  <c r="D968" i="32"/>
  <c r="E968" i="32"/>
  <c r="D969" i="32"/>
  <c r="E969" i="32"/>
  <c r="D970" i="32"/>
  <c r="E970" i="32"/>
  <c r="D971" i="32"/>
  <c r="E971" i="32"/>
  <c r="D972" i="32"/>
  <c r="E972" i="32"/>
  <c r="D973" i="32"/>
  <c r="E973" i="32"/>
  <c r="D974" i="32"/>
  <c r="E974" i="32"/>
  <c r="D975" i="32"/>
  <c r="E975" i="32"/>
  <c r="D976" i="32"/>
  <c r="E976" i="32"/>
  <c r="D977" i="32"/>
  <c r="E977" i="32"/>
  <c r="D978" i="32"/>
  <c r="E978" i="32"/>
  <c r="D979" i="32"/>
  <c r="E979" i="32"/>
  <c r="D980" i="32"/>
  <c r="E980" i="32"/>
  <c r="D981" i="32"/>
  <c r="E981" i="32"/>
  <c r="D982" i="32"/>
  <c r="E982" i="32"/>
  <c r="D983" i="32"/>
  <c r="E983" i="32"/>
  <c r="D984" i="32"/>
  <c r="E984" i="32"/>
  <c r="D985" i="32"/>
  <c r="E985" i="32"/>
  <c r="D986" i="32"/>
  <c r="E986" i="32"/>
  <c r="D987" i="32"/>
  <c r="E987" i="32"/>
  <c r="D988" i="32"/>
  <c r="E988" i="32"/>
  <c r="D989" i="32"/>
  <c r="E989" i="32"/>
  <c r="D991" i="32"/>
  <c r="E991" i="32"/>
  <c r="D992" i="32"/>
  <c r="E992" i="32"/>
  <c r="D993" i="32"/>
  <c r="E993" i="32"/>
  <c r="D994" i="32"/>
  <c r="E994" i="32"/>
  <c r="D995" i="32"/>
  <c r="E995" i="32"/>
  <c r="D996" i="32"/>
  <c r="E996" i="32"/>
  <c r="D997" i="32"/>
  <c r="E997" i="32"/>
  <c r="D998" i="32"/>
  <c r="E998" i="32"/>
  <c r="D999" i="32"/>
  <c r="E999" i="32"/>
  <c r="D1000" i="32"/>
  <c r="E1000" i="32"/>
  <c r="D1001" i="32"/>
  <c r="E1001" i="32"/>
  <c r="D1002" i="32"/>
  <c r="E1002" i="32"/>
  <c r="D1003" i="32"/>
  <c r="E1003" i="32"/>
  <c r="D1004" i="32"/>
  <c r="E1004" i="32"/>
  <c r="D1005" i="32"/>
  <c r="E1005" i="32"/>
  <c r="D1006" i="32"/>
  <c r="E1006" i="32"/>
  <c r="D1007" i="32"/>
  <c r="E1007" i="32"/>
  <c r="D1008" i="32"/>
  <c r="E1008" i="32"/>
  <c r="D1009" i="32"/>
  <c r="E1009" i="32"/>
  <c r="D1010" i="32"/>
  <c r="E1010" i="32"/>
  <c r="D1011" i="32"/>
  <c r="E1011" i="32"/>
  <c r="D1012" i="32"/>
  <c r="E1012" i="32"/>
  <c r="D1013" i="32"/>
  <c r="E1013" i="32"/>
  <c r="D1014" i="32"/>
  <c r="E1014" i="32"/>
  <c r="D1015" i="32"/>
  <c r="E1015" i="32"/>
  <c r="D1016" i="32"/>
  <c r="E1016" i="32"/>
  <c r="D1017" i="32"/>
  <c r="E1017" i="32"/>
  <c r="D1018" i="32"/>
  <c r="E1018" i="32"/>
  <c r="D1019" i="32"/>
  <c r="E1019" i="32"/>
  <c r="D1020" i="32"/>
  <c r="E1020" i="32"/>
  <c r="D1021" i="32"/>
  <c r="E1021" i="32"/>
  <c r="D1022" i="32"/>
  <c r="E1022" i="32"/>
  <c r="D1023" i="32"/>
  <c r="E1023" i="32"/>
  <c r="D1024" i="32"/>
  <c r="E1024" i="32"/>
  <c r="D1025" i="32"/>
  <c r="E1025" i="32"/>
  <c r="D1026" i="32"/>
  <c r="E1026" i="32"/>
  <c r="D1027" i="32"/>
  <c r="E1027" i="32"/>
  <c r="D1028" i="32"/>
  <c r="E1028" i="32"/>
  <c r="D1029" i="32"/>
  <c r="E1029" i="32"/>
  <c r="D1030" i="32"/>
  <c r="E1030" i="32"/>
  <c r="D1031" i="32"/>
  <c r="E1031" i="32"/>
  <c r="D1032" i="32"/>
  <c r="E1032" i="32"/>
  <c r="D1033" i="32"/>
  <c r="E1033" i="32"/>
  <c r="D1034" i="32"/>
  <c r="E1034" i="32"/>
  <c r="D1035" i="32"/>
  <c r="E1035" i="32"/>
  <c r="D1036" i="32"/>
  <c r="E1036" i="32"/>
  <c r="D1037" i="32"/>
  <c r="E1037" i="32"/>
  <c r="D1038" i="32"/>
  <c r="E1038" i="32"/>
  <c r="D1039" i="32"/>
  <c r="E1039" i="32"/>
  <c r="D1040" i="32"/>
  <c r="E1040" i="32"/>
  <c r="D1041" i="32"/>
  <c r="E1041" i="32"/>
  <c r="D1042" i="32"/>
  <c r="E1042" i="32"/>
  <c r="D1043" i="32"/>
  <c r="E1043" i="32"/>
  <c r="D1044" i="32"/>
  <c r="E1044" i="32"/>
  <c r="D1045" i="32"/>
  <c r="E1045" i="32"/>
  <c r="D1046" i="32"/>
  <c r="E1046" i="32"/>
  <c r="D1047" i="32"/>
  <c r="E1047" i="32"/>
  <c r="D1048" i="32"/>
  <c r="E1048" i="32"/>
  <c r="D1049" i="32"/>
  <c r="E1049" i="32"/>
  <c r="D1050" i="32"/>
  <c r="E1050" i="32"/>
  <c r="D1051" i="32"/>
  <c r="E1051" i="32"/>
  <c r="D1052" i="32"/>
  <c r="E1052" i="32"/>
  <c r="D1053" i="32"/>
  <c r="E1053" i="32"/>
  <c r="D1054" i="32"/>
  <c r="E1054" i="32"/>
  <c r="D1055" i="32"/>
  <c r="E1055" i="32"/>
  <c r="D1056" i="32"/>
  <c r="E1056" i="32"/>
  <c r="D1057" i="32"/>
  <c r="E1057" i="32"/>
  <c r="D1058" i="32"/>
  <c r="E1058" i="32"/>
  <c r="D1059" i="32"/>
  <c r="E1059" i="32"/>
  <c r="D1060" i="32"/>
  <c r="E1060" i="32"/>
  <c r="D1061" i="32"/>
  <c r="E1061" i="32"/>
  <c r="D1062" i="32"/>
  <c r="E1062" i="32"/>
  <c r="D1063" i="32"/>
  <c r="E1063" i="32"/>
  <c r="D1064" i="32"/>
  <c r="E1064" i="32"/>
  <c r="D1065" i="32"/>
  <c r="E1065" i="32"/>
  <c r="D1066" i="32"/>
  <c r="E1066" i="32"/>
  <c r="D1067" i="32"/>
  <c r="E1067" i="32"/>
  <c r="D1068" i="32"/>
  <c r="E1068" i="32"/>
  <c r="D1069" i="32"/>
  <c r="E1069" i="32"/>
  <c r="D1070" i="32"/>
  <c r="E1070" i="32"/>
  <c r="D1071" i="32"/>
  <c r="E1071" i="32"/>
  <c r="D1072" i="32"/>
  <c r="E1072" i="32"/>
  <c r="D1073" i="32"/>
  <c r="E1073" i="32"/>
  <c r="D1074" i="32"/>
  <c r="E1074" i="32"/>
  <c r="D1075" i="32"/>
  <c r="E1075" i="32"/>
  <c r="D1076" i="32"/>
  <c r="E1076" i="32"/>
  <c r="D1077" i="32"/>
  <c r="E1077" i="32"/>
  <c r="D1078" i="32"/>
  <c r="E1078" i="32"/>
  <c r="D1079" i="32"/>
  <c r="E1079" i="32"/>
  <c r="D1080" i="32"/>
  <c r="E1080" i="32"/>
  <c r="D1081" i="32"/>
  <c r="E1081" i="32"/>
  <c r="D1082" i="32"/>
  <c r="E1082" i="32"/>
  <c r="D1083" i="32"/>
  <c r="E1083" i="32"/>
  <c r="D1084" i="32"/>
  <c r="E1084" i="32"/>
  <c r="D1085" i="32"/>
  <c r="E1085" i="32"/>
  <c r="D1086" i="32"/>
  <c r="E1086" i="32"/>
  <c r="D1087" i="32"/>
  <c r="E1087" i="32"/>
  <c r="D1088" i="32"/>
  <c r="E1088" i="32"/>
  <c r="D1089" i="32"/>
  <c r="E1089" i="32"/>
  <c r="D1090" i="32"/>
  <c r="E1090" i="32"/>
  <c r="D1091" i="32"/>
  <c r="E1091" i="32"/>
  <c r="D1092" i="32"/>
  <c r="E1092" i="32"/>
  <c r="D1093" i="32"/>
  <c r="E1093" i="32"/>
  <c r="D1094" i="32"/>
  <c r="E1094" i="32"/>
  <c r="D1095" i="32"/>
  <c r="E1095" i="32"/>
  <c r="D1096" i="32"/>
  <c r="E1096" i="32"/>
  <c r="D1097" i="32"/>
  <c r="E1097" i="32"/>
  <c r="D1098" i="32"/>
  <c r="E1098" i="32"/>
  <c r="D1099" i="32"/>
  <c r="E1099" i="32"/>
  <c r="D1100" i="32"/>
  <c r="E1100" i="32"/>
  <c r="D1101" i="32"/>
  <c r="E1101" i="32"/>
  <c r="D1102" i="32"/>
  <c r="E1102" i="32"/>
  <c r="D1103" i="32"/>
  <c r="E1103" i="32"/>
  <c r="D1104" i="32"/>
  <c r="E1104" i="32"/>
  <c r="D1105" i="32"/>
  <c r="E1105" i="32"/>
  <c r="D1106" i="32"/>
  <c r="E1106" i="32"/>
  <c r="D1107" i="32"/>
  <c r="E1107" i="32"/>
  <c r="D1108" i="32"/>
  <c r="E1108" i="32"/>
  <c r="D1109" i="32"/>
  <c r="E1109" i="32"/>
  <c r="D1110" i="32"/>
  <c r="E1110" i="32"/>
  <c r="D1111" i="32"/>
  <c r="E1111" i="32"/>
  <c r="D1112" i="32"/>
  <c r="E1112" i="32"/>
  <c r="D1114" i="32"/>
  <c r="E1114" i="32"/>
  <c r="D1115" i="32"/>
  <c r="E1115" i="32"/>
  <c r="D1116" i="32"/>
  <c r="E1116" i="32"/>
  <c r="D1117" i="32"/>
  <c r="E1117" i="32"/>
  <c r="D1118" i="32"/>
  <c r="E1118" i="32"/>
  <c r="D1119" i="32"/>
  <c r="E1119" i="32"/>
  <c r="D1120" i="32"/>
  <c r="E1120" i="32"/>
  <c r="D1121" i="32"/>
  <c r="E1121" i="32"/>
  <c r="D1122" i="32"/>
  <c r="E1122" i="32"/>
  <c r="D1123" i="32"/>
  <c r="E1123" i="32"/>
  <c r="D1124" i="32"/>
  <c r="E1124" i="32"/>
  <c r="D1125" i="32"/>
  <c r="E1125" i="32"/>
  <c r="D1126" i="32"/>
  <c r="E1126" i="32"/>
  <c r="D1127" i="32"/>
  <c r="E1127" i="32"/>
  <c r="D1128" i="32"/>
  <c r="E1128" i="32"/>
  <c r="D1129" i="32"/>
  <c r="E1129" i="32"/>
  <c r="D1130" i="32"/>
  <c r="E1130" i="32"/>
  <c r="D1131" i="32"/>
  <c r="E1131" i="32"/>
  <c r="D1132" i="32"/>
  <c r="E1132" i="32"/>
  <c r="D1133" i="32"/>
  <c r="E1133" i="32"/>
  <c r="D1134" i="32"/>
  <c r="E1134" i="32"/>
  <c r="D1135" i="32"/>
  <c r="E1135" i="32"/>
  <c r="D1136" i="32"/>
  <c r="E1136" i="32"/>
  <c r="D1137" i="32"/>
  <c r="E1137" i="32"/>
  <c r="D1138" i="32"/>
  <c r="E1138" i="32"/>
  <c r="D1139" i="32"/>
  <c r="E1139" i="32"/>
  <c r="D1140" i="32"/>
  <c r="E1140" i="32"/>
  <c r="D1141" i="32"/>
  <c r="E1141" i="32"/>
  <c r="D1142" i="32"/>
  <c r="E1142" i="32"/>
  <c r="D1143" i="32"/>
  <c r="E1143" i="32"/>
  <c r="D1144" i="32"/>
  <c r="E1144" i="32"/>
  <c r="D1145" i="32"/>
  <c r="E1145" i="32"/>
  <c r="D1146" i="32"/>
  <c r="E1146" i="32"/>
  <c r="D1147" i="32"/>
  <c r="E1147" i="32"/>
  <c r="D1148" i="32"/>
  <c r="E1148" i="32"/>
  <c r="D1149" i="32"/>
  <c r="E1149" i="32"/>
  <c r="D1150" i="32"/>
  <c r="E1150" i="32"/>
  <c r="D1151" i="32"/>
  <c r="E1151" i="32"/>
  <c r="D1152" i="32"/>
  <c r="E1152" i="32"/>
  <c r="D1153" i="32"/>
  <c r="E1153" i="32"/>
  <c r="D1154" i="32"/>
  <c r="E1154" i="32"/>
  <c r="D1155" i="32"/>
  <c r="E1155" i="32"/>
  <c r="D1156" i="32"/>
  <c r="E1156" i="32"/>
  <c r="D1157" i="32"/>
  <c r="E1157" i="32"/>
  <c r="D1158" i="32"/>
  <c r="E1158" i="32"/>
  <c r="D1159" i="32"/>
  <c r="E1159" i="32"/>
  <c r="D1160" i="32"/>
  <c r="E1160" i="32"/>
  <c r="D1161" i="32"/>
  <c r="E1161" i="32"/>
  <c r="D1162" i="32"/>
  <c r="E1162" i="32"/>
  <c r="D1163" i="32"/>
  <c r="E1163" i="32"/>
  <c r="D1164" i="32"/>
  <c r="E1164" i="32"/>
  <c r="D1165" i="32"/>
  <c r="E1165" i="32"/>
  <c r="D1166" i="32"/>
  <c r="E1166" i="32"/>
  <c r="D1167" i="32"/>
  <c r="E1167" i="32"/>
  <c r="D1168" i="32"/>
  <c r="E1168" i="32"/>
  <c r="D1169" i="32"/>
  <c r="E1169" i="32"/>
  <c r="D1170" i="32"/>
  <c r="E1170" i="32"/>
  <c r="D1172" i="32"/>
  <c r="E1172" i="32"/>
  <c r="D1173" i="32"/>
  <c r="E1173" i="32"/>
  <c r="D1174" i="32"/>
  <c r="E1174" i="32"/>
  <c r="D1175" i="32"/>
  <c r="E1175" i="32"/>
  <c r="D1176" i="32"/>
  <c r="E1176" i="32"/>
  <c r="D1177" i="32"/>
  <c r="E1177" i="32"/>
  <c r="D1178" i="32"/>
  <c r="E1178" i="32"/>
  <c r="D1179" i="32"/>
  <c r="E1179" i="32"/>
  <c r="D1180" i="32"/>
  <c r="E1180" i="32"/>
  <c r="D1181" i="32"/>
  <c r="E1181" i="32"/>
  <c r="D1182" i="32"/>
  <c r="E1182" i="32"/>
  <c r="D1183" i="32"/>
  <c r="E1183" i="32"/>
  <c r="D1184" i="32"/>
  <c r="E1184" i="32"/>
  <c r="D1185" i="32"/>
  <c r="E1185" i="32"/>
  <c r="D1186" i="32"/>
  <c r="E1186" i="32"/>
  <c r="D1188" i="32"/>
  <c r="E1188" i="32"/>
  <c r="D1189" i="32"/>
  <c r="E1189" i="32"/>
  <c r="D1190" i="32"/>
  <c r="E1190" i="32"/>
  <c r="D1191" i="32"/>
  <c r="E1191" i="32"/>
  <c r="D1192" i="32"/>
  <c r="E1192" i="32"/>
  <c r="D1193" i="32"/>
  <c r="E1193" i="32"/>
  <c r="D1194" i="32"/>
  <c r="E1194" i="32"/>
  <c r="D1195" i="32"/>
  <c r="E1195" i="32"/>
  <c r="D1196" i="32"/>
  <c r="E1196" i="32"/>
  <c r="D1198" i="32"/>
  <c r="E1198" i="32"/>
  <c r="D1199" i="32"/>
  <c r="E1199" i="32"/>
  <c r="D1200" i="32"/>
  <c r="E1200" i="32"/>
  <c r="D1201" i="32"/>
  <c r="E1201" i="32"/>
  <c r="D1202" i="32"/>
  <c r="E1202" i="32"/>
  <c r="D1203" i="32"/>
  <c r="E1203" i="32"/>
  <c r="D1204" i="32"/>
  <c r="E1204" i="32"/>
  <c r="D1205" i="32"/>
  <c r="E1205" i="32"/>
  <c r="D1206" i="32"/>
  <c r="E1206" i="32"/>
  <c r="D1207" i="32"/>
  <c r="E1207" i="32"/>
  <c r="D1208" i="32"/>
  <c r="E1208" i="32"/>
  <c r="D1209" i="32"/>
  <c r="E1209" i="32"/>
  <c r="D1210" i="32"/>
  <c r="E1210" i="32"/>
  <c r="D1211" i="32"/>
  <c r="E1211" i="32"/>
  <c r="D1212" i="32"/>
  <c r="E1212" i="32"/>
  <c r="D1213" i="32"/>
  <c r="E1213" i="32"/>
  <c r="D1214" i="32"/>
  <c r="E1214" i="32"/>
  <c r="D1215" i="32"/>
  <c r="E1215" i="32"/>
  <c r="D1216" i="32"/>
  <c r="E1216" i="32"/>
  <c r="D1217" i="32"/>
  <c r="E1217" i="32"/>
  <c r="D1218" i="32"/>
  <c r="E1218" i="32"/>
  <c r="D1219" i="32"/>
  <c r="E1219" i="32"/>
  <c r="D1220" i="32"/>
  <c r="E1220" i="32"/>
  <c r="D1221" i="32"/>
  <c r="E1221" i="32"/>
  <c r="D1222" i="32"/>
  <c r="E1222" i="32"/>
  <c r="D1223" i="32"/>
  <c r="E1223" i="32"/>
  <c r="D1224" i="32"/>
  <c r="E1224" i="32"/>
  <c r="D1225" i="32"/>
  <c r="E1225" i="32"/>
  <c r="D1226" i="32"/>
  <c r="E1226" i="32"/>
  <c r="D1227" i="32"/>
  <c r="E1227" i="32"/>
  <c r="D1228" i="32"/>
  <c r="E1228" i="32"/>
  <c r="D1229" i="32"/>
  <c r="E1229" i="32"/>
  <c r="D1230" i="32"/>
  <c r="E1230" i="32"/>
  <c r="D1231" i="32"/>
  <c r="E1231" i="32"/>
  <c r="D1232" i="32"/>
  <c r="E1232" i="32"/>
  <c r="D1233" i="32"/>
  <c r="E1233" i="32"/>
  <c r="D1234" i="32"/>
  <c r="E1234" i="32"/>
  <c r="D1235" i="32"/>
  <c r="E1235" i="32"/>
  <c r="D1236" i="32"/>
  <c r="E1236" i="32"/>
  <c r="D1237" i="32"/>
  <c r="E1237" i="32"/>
  <c r="D1238" i="32"/>
  <c r="E1238" i="32"/>
  <c r="D1239" i="32"/>
  <c r="E1239" i="32"/>
  <c r="D1240" i="32"/>
  <c r="E1240" i="32"/>
  <c r="D1241" i="32"/>
  <c r="E1241" i="32"/>
  <c r="D1242" i="32"/>
  <c r="E1242" i="32"/>
  <c r="D1243" i="32"/>
  <c r="E1243" i="32"/>
  <c r="D1244" i="32"/>
  <c r="E1244" i="32"/>
  <c r="D1245" i="32"/>
  <c r="E1245" i="32"/>
  <c r="D1246" i="32"/>
  <c r="E1246" i="32"/>
  <c r="D1247" i="32"/>
  <c r="E1247" i="32"/>
  <c r="D1248" i="32"/>
  <c r="E1248" i="32"/>
  <c r="D1249" i="32"/>
  <c r="E1249" i="32"/>
  <c r="D1250" i="32"/>
  <c r="E1250" i="32"/>
  <c r="D1251" i="32"/>
  <c r="E1251" i="32"/>
  <c r="D1252" i="32"/>
  <c r="E1252" i="32"/>
  <c r="D1253" i="32"/>
  <c r="E1253" i="32"/>
  <c r="D1254" i="32"/>
  <c r="E1254" i="32"/>
  <c r="D1255" i="32"/>
  <c r="E1255" i="32"/>
  <c r="D1256" i="32"/>
  <c r="E1256" i="32"/>
  <c r="D1257" i="32"/>
  <c r="E1257" i="32"/>
  <c r="D1258" i="32"/>
  <c r="E1258" i="32"/>
  <c r="D1259" i="32"/>
  <c r="E1259" i="32"/>
  <c r="D1260" i="32"/>
  <c r="E1260" i="32"/>
  <c r="D1261" i="32"/>
  <c r="E1261" i="32"/>
  <c r="D1262" i="32"/>
  <c r="E1262" i="32"/>
  <c r="D1263" i="32"/>
  <c r="E1263" i="32"/>
  <c r="D1264" i="32"/>
  <c r="E1264" i="32"/>
  <c r="D1265" i="32"/>
  <c r="E1265" i="32"/>
  <c r="D1266" i="32"/>
  <c r="E1266" i="32"/>
  <c r="D1267" i="32"/>
  <c r="E1267" i="32"/>
  <c r="D1268" i="32"/>
  <c r="E1268" i="32"/>
  <c r="D1269" i="32"/>
  <c r="E1269" i="32"/>
  <c r="D1270" i="32"/>
  <c r="E1270" i="32"/>
  <c r="D1271" i="32"/>
  <c r="E1271" i="32"/>
  <c r="D1272" i="32"/>
  <c r="E1272" i="32"/>
  <c r="D1273" i="32"/>
  <c r="E1273" i="32"/>
  <c r="D1274" i="32"/>
  <c r="E1274" i="32"/>
  <c r="D1275" i="32"/>
  <c r="E1275" i="32"/>
  <c r="D1276" i="32"/>
  <c r="E1276" i="32"/>
  <c r="D1277" i="32"/>
  <c r="E1277" i="32"/>
  <c r="D1278" i="32"/>
  <c r="E1278" i="32"/>
  <c r="D1279" i="32"/>
  <c r="E1279" i="32"/>
  <c r="D3" i="32"/>
  <c r="D1280" i="32" l="1"/>
  <c r="D1281" i="32" s="1"/>
  <c r="E3" i="32" l="1"/>
  <c r="O21" i="38" l="1"/>
  <c r="P21" i="38" s="1"/>
  <c r="M21" i="38"/>
  <c r="L24" i="38"/>
  <c r="I26" i="38" l="1"/>
  <c r="P15" i="38"/>
  <c r="O24" i="38"/>
  <c r="O26" i="38" s="1"/>
  <c r="M25" i="38"/>
  <c r="L26" i="38"/>
  <c r="M27" i="38"/>
</calcChain>
</file>

<file path=xl/comments1.xml><?xml version="1.0" encoding="utf-8"?>
<comments xmlns="http://schemas.openxmlformats.org/spreadsheetml/2006/main">
  <authors>
    <author>Carolina Palma Ortiz</author>
  </authors>
  <commentList>
    <comment ref="B1" authorId="0">
      <text>
        <r>
          <rPr>
            <sz val="9"/>
            <color indexed="81"/>
            <rFont val="Tahoma"/>
            <family val="2"/>
          </rPr>
          <t xml:space="preserve">Nombre del profesional que adelante el proceso
</t>
        </r>
      </text>
    </comment>
    <comment ref="C1" authorId="0">
      <text>
        <r>
          <rPr>
            <sz val="9"/>
            <color indexed="81"/>
            <rFont val="Tahoma"/>
            <family val="2"/>
          </rPr>
          <t xml:space="preserve">Creación expediente en ORFEO
</t>
        </r>
      </text>
    </comment>
  </commentList>
</comments>
</file>

<file path=xl/comments2.xml><?xml version="1.0" encoding="utf-8"?>
<comments xmlns="http://schemas.openxmlformats.org/spreadsheetml/2006/main">
  <authors>
    <author>Carolina Palma Ortiz</author>
  </authors>
  <commentList>
    <comment ref="B1" authorId="0">
      <text>
        <r>
          <rPr>
            <sz val="9"/>
            <color indexed="81"/>
            <rFont val="Tahoma"/>
            <family val="2"/>
          </rPr>
          <t xml:space="preserve">Nombre del profesional que adelante el proceso
</t>
        </r>
      </text>
    </comment>
    <comment ref="C1" authorId="0">
      <text>
        <r>
          <rPr>
            <sz val="9"/>
            <color indexed="81"/>
            <rFont val="Tahoma"/>
            <family val="2"/>
          </rPr>
          <t xml:space="preserve">Creación expediente en ORFEO
</t>
        </r>
      </text>
    </comment>
  </commentList>
</comments>
</file>

<file path=xl/sharedStrings.xml><?xml version="1.0" encoding="utf-8"?>
<sst xmlns="http://schemas.openxmlformats.org/spreadsheetml/2006/main" count="7057" uniqueCount="2908">
  <si>
    <t>No PROCESO</t>
  </si>
  <si>
    <t>MODALIDAD</t>
  </si>
  <si>
    <t>No. CONTRATO</t>
  </si>
  <si>
    <t>ESTADO</t>
  </si>
  <si>
    <t>TIPO DE CONTRATO</t>
  </si>
  <si>
    <t>CONTRATISTA</t>
  </si>
  <si>
    <t>OBJETO</t>
  </si>
  <si>
    <t>001</t>
  </si>
  <si>
    <t>APROBACION</t>
  </si>
  <si>
    <t xml:space="preserve">VIGENCIA </t>
  </si>
  <si>
    <t>LUZ ELENA PEREZ MILLAN</t>
  </si>
  <si>
    <t>NELLY SUSANA TORRES NAVAS</t>
  </si>
  <si>
    <t>No</t>
  </si>
  <si>
    <t>VALOR</t>
  </si>
  <si>
    <t>AMPARO</t>
  </si>
  <si>
    <t>%</t>
  </si>
  <si>
    <t>ANA MERCEDES FIGUEROA RAMIREZ</t>
  </si>
  <si>
    <t>LUZ REINELDA SANCHEZ GIL</t>
  </si>
  <si>
    <t>NOMBRE</t>
  </si>
  <si>
    <t>CEDULA</t>
  </si>
  <si>
    <t>A CARGO</t>
  </si>
  <si>
    <t>FECHA DE TERMINACION</t>
  </si>
  <si>
    <t>NO REQUIERE</t>
  </si>
  <si>
    <t>IBETH SENOVIA GUTIERREZ GUARDO</t>
  </si>
  <si>
    <t>ISABEL ROSARIO OÑATE AMAYA</t>
  </si>
  <si>
    <t>DIAS</t>
  </si>
  <si>
    <t>MARCELA MANRIQUE CASTRO</t>
  </si>
  <si>
    <t>FRANK DANIEL RAMOS CHAPARRO</t>
  </si>
  <si>
    <t>JUDY MELINDA FERNANDEZ BAQUERO</t>
  </si>
  <si>
    <t>JOSE IGNACIO BARON JURADO</t>
  </si>
  <si>
    <t>ANTONIO HERNANDEZ LLAMAS</t>
  </si>
  <si>
    <t>MARIA DEISSY CASTIBLANCO RUIZ</t>
  </si>
  <si>
    <t>GERMAN RUBIANO BELTRAN</t>
  </si>
  <si>
    <t>KEIBER ALEXANDER COLORADO LANDAZURI</t>
  </si>
  <si>
    <t>ELVIS LEONARDO SIERRA JIMENEZ</t>
  </si>
  <si>
    <t>YASID ALBERTO MONTAÑO GRANADOS</t>
  </si>
  <si>
    <t>ERIKA LILIANA MATIZ BADILLO</t>
  </si>
  <si>
    <t>RICARDO ELIAS LOZANO QUEZADA</t>
  </si>
  <si>
    <t>ROBINSON VALENCIA GIRALDO</t>
  </si>
  <si>
    <t>WILSON PATIÑO SANCHEZ</t>
  </si>
  <si>
    <t>RODRIGO AMORTEGUI AROS</t>
  </si>
  <si>
    <t>FECHA INICIO</t>
  </si>
  <si>
    <t>LUZ MIRIAM BOTERO SERNA</t>
  </si>
  <si>
    <t>JOSE IGNACIO CASTILLO RICO</t>
  </si>
  <si>
    <t>RODRIGO DIAZ CASTAÑO</t>
  </si>
  <si>
    <t>TAMARA CABEZA PACHECO</t>
  </si>
  <si>
    <t>FRANCISCA ROZO DE ZAMUDIO</t>
  </si>
  <si>
    <t>DORIS YANETH GUAUÑA PISSO</t>
  </si>
  <si>
    <t>JAIME PULIDO PUENTES</t>
  </si>
  <si>
    <t>VICTOR JULIO CARRILLO ROMERO</t>
  </si>
  <si>
    <t>GILMER MOISES AMEZQUITA MONROY</t>
  </si>
  <si>
    <t>CARLOS ALBERTO ARCHILA CABRERA</t>
  </si>
  <si>
    <t>JAMELIA TORRES GOMEZ</t>
  </si>
  <si>
    <t>LEONIDAS ALBERTO PONCE CALVO</t>
  </si>
  <si>
    <t>LILIANA ASTRID CASTELLANOS TORRES</t>
  </si>
  <si>
    <t>DANIEL ALEXANDER PIRIZ TORRES</t>
  </si>
  <si>
    <t>DV</t>
  </si>
  <si>
    <t>%EJECUCION</t>
  </si>
  <si>
    <t>YADID DEL CARMEN MARTINEZ HINESTROZA</t>
  </si>
  <si>
    <t>WINSTON ANDRES MARTINEZ ACOSTA</t>
  </si>
  <si>
    <t>LUGAR EJECUCION
DEPARTAMENTO</t>
  </si>
  <si>
    <t>LUGAR EJECUCION
MUNICIPIO</t>
  </si>
  <si>
    <t>CRISTHY LEIDI GRANADOS CRUZ</t>
  </si>
  <si>
    <t>CARLOS JULIO PERILLA JIMENO</t>
  </si>
  <si>
    <t>JUAN PABLO VIVAS REINOSO</t>
  </si>
  <si>
    <t>JOSE ALEJANDRO RUIZ TORRES</t>
  </si>
  <si>
    <t>JUAN PABLO ROJAS MESA</t>
  </si>
  <si>
    <t>ESPERANZA VERGARA PAZ</t>
  </si>
  <si>
    <t>NA</t>
  </si>
  <si>
    <t>JUAN CARLOS RANGEL GIL</t>
  </si>
  <si>
    <t>ELIZABETH JAUREGUI REINA</t>
  </si>
  <si>
    <t>MAURICIO FERNEY CAICEDO CHAPARRO</t>
  </si>
  <si>
    <t>MARIA CRISTINA BEDOYA SILVA</t>
  </si>
  <si>
    <t>GINA PAOLA DUEÑAS BARBOSA</t>
  </si>
  <si>
    <t>JUAN FELIPE HENAO LEIVA</t>
  </si>
  <si>
    <t>CLAUDIA SOFIA BARON BAQUERO</t>
  </si>
  <si>
    <t>EDGAR ALBERTO CASTIBLANCO GONZALEZ</t>
  </si>
  <si>
    <t>PAGOS</t>
  </si>
  <si>
    <t>VALOR TOTAL
DEL CONTRATO</t>
  </si>
  <si>
    <t>TIEMPO</t>
  </si>
  <si>
    <t>OTRO</t>
  </si>
  <si>
    <t>MARIA DEL PILAR LUGO GONZALEZ</t>
  </si>
  <si>
    <t>JOAQUIN ANTONIO RODRIGUEZ VILLEGAS</t>
  </si>
  <si>
    <t xml:space="preserve">SUPERVISIONES </t>
  </si>
  <si>
    <t>EDISON CORDOBA CHICANGO</t>
  </si>
  <si>
    <t>JIMMY HAWER CORREDOR CAMARGO</t>
  </si>
  <si>
    <t>CARLOS FREDDY CRUZ VELASQUEZ</t>
  </si>
  <si>
    <t>DORIS ALIETH MARTINEZ AGUILAR</t>
  </si>
  <si>
    <t>OLGA ROSARIO MORANTES GALLARDO</t>
  </si>
  <si>
    <t>SERGIO ANDRES BLANCO SUAREZ</t>
  </si>
  <si>
    <t>NESTOR HERNANDO MONTENEGRO GOMEZ</t>
  </si>
  <si>
    <t>ASEGURADORA</t>
  </si>
  <si>
    <t>CONTRATOS</t>
  </si>
  <si>
    <t>SANDRO EDUARDO MURCIA ALFONSO</t>
  </si>
  <si>
    <t>VALOR VF</t>
  </si>
  <si>
    <t>TOTAL CONTRATO</t>
  </si>
  <si>
    <t>NOMBRE SUPERVISOR</t>
  </si>
  <si>
    <t>CEDULA SUPERVISOR</t>
  </si>
  <si>
    <t>JUAN MANUEL CAICEDO CARDONA</t>
  </si>
  <si>
    <t>DANIEL FERNANDO YEPES DOMINGUEZ</t>
  </si>
  <si>
    <t>GLORIA ALEJANDRA MORENO GAMEZ</t>
  </si>
  <si>
    <t>RICARDO BUITRAGO PARDO</t>
  </si>
  <si>
    <t>ELISABET USECHE MARIN</t>
  </si>
  <si>
    <t>MARIA TERESA JIMENEZ FERNANDEZ</t>
  </si>
  <si>
    <t>NATALIA IRINA VANEGAS PINZON</t>
  </si>
  <si>
    <t>ROLANDO GARNICA ARIAS</t>
  </si>
  <si>
    <t>DIEGO FRANCISCO PINEDA PLAZAS</t>
  </si>
  <si>
    <t>SECRETARIA GENERAL</t>
  </si>
  <si>
    <t>HANNE MEDINA DOSANTOS</t>
  </si>
  <si>
    <t>JAIRO ALEXANDER CASALLAS MACHETE</t>
  </si>
  <si>
    <t>VIGENCIA FUTURA</t>
  </si>
  <si>
    <t>TOTAL ADICIONES</t>
  </si>
  <si>
    <t>RUSBELL RAMIREZ CARDONA</t>
  </si>
  <si>
    <t>DEICY ANDREA MENDEZ AGUIRRE</t>
  </si>
  <si>
    <t>MAURICIO ORLANDO BARRERA TORRES</t>
  </si>
  <si>
    <t>GLORIA SANINT JARAMILLO</t>
  </si>
  <si>
    <t>FECHA PUBLICACION PROCESO</t>
  </si>
  <si>
    <t>CDP</t>
  </si>
  <si>
    <t>RUBRO</t>
  </si>
  <si>
    <t>extemporaneidad</t>
  </si>
  <si>
    <t>fecha de publicacion CONTRATO</t>
  </si>
  <si>
    <t>FECHA REGISTRO</t>
  </si>
  <si>
    <t>YAMID ESNEHIDY USECHE FUQUEN</t>
  </si>
  <si>
    <t>NANCY ALEJANDRA PRADA ANAYA</t>
  </si>
  <si>
    <t>JAVIER EDUARDO RUIZ CUESTA</t>
  </si>
  <si>
    <t>RUTHBELL ANDREY ROMERO DIAZ</t>
  </si>
  <si>
    <t>4M-3A-4M</t>
  </si>
  <si>
    <t>INICIO</t>
  </si>
  <si>
    <t>TERMINACION</t>
  </si>
  <si>
    <t>JOSE MAURICIO PORTILLA LOPEZ</t>
  </si>
  <si>
    <t>JESUS ALFONSO SANTAMARIA SALAZAR</t>
  </si>
  <si>
    <t>MARLEN YANETH VANEGAS AGUIRRE</t>
  </si>
  <si>
    <t>SIRECI</t>
  </si>
  <si>
    <t>JULIO ALBERTO GONZALEZ SEPULVEDA</t>
  </si>
  <si>
    <t>JOSE ERASMO ORJUELA CARO</t>
  </si>
  <si>
    <t>BERNARDO ALEJANDRO MAHE MATAMOROS</t>
  </si>
  <si>
    <t>LINA MARIA TRIVIÑO BERNAL</t>
  </si>
  <si>
    <t>NUMERO RP</t>
  </si>
  <si>
    <t>FECHA RP</t>
  </si>
  <si>
    <t>ADICION REGISTRO</t>
  </si>
  <si>
    <t>PRORROGA FECHA</t>
  </si>
  <si>
    <t>JORGE ARMANDO RODRIGUEZ ALARCON</t>
  </si>
  <si>
    <t>RICARDO GONZALEZ FAJARDO</t>
  </si>
  <si>
    <t>WILSON RICARDO MORA GUERRERO</t>
  </si>
  <si>
    <t>JIMMY ENRIQUE GAITAN ORTIZ</t>
  </si>
  <si>
    <t>NOMBRE DE CODIGO</t>
  </si>
  <si>
    <t>IDENTIFICACION</t>
  </si>
  <si>
    <t>ORLANDO TOCANCIPA PARDO</t>
  </si>
  <si>
    <t>SALDO A LIBERAR</t>
  </si>
  <si>
    <t>CUENTAS POR PAGAR</t>
  </si>
  <si>
    <t>REGIONAL OCCIDENTE</t>
  </si>
  <si>
    <t>REGIONAL CARIBE</t>
  </si>
  <si>
    <t>RICARDO DE LOS RIOS VILLAMIL</t>
  </si>
  <si>
    <t>FREDY ALONSO MESA SANCHEZ</t>
  </si>
  <si>
    <t>DESIERTA</t>
  </si>
  <si>
    <t>MIGUEL ANGEL LUNA CASTRO</t>
  </si>
  <si>
    <t>CUPLIMIENTO / SALARIOS</t>
  </si>
  <si>
    <t>20%-10%</t>
  </si>
  <si>
    <t xml:space="preserve">JAIRO ROJAS PEREZ  </t>
  </si>
  <si>
    <t>CONSECUTIVO PLAN</t>
  </si>
  <si>
    <t>EXPEDIENTE</t>
  </si>
  <si>
    <t>VANNESSA ESTRADA CARRANZA</t>
  </si>
  <si>
    <t>PUESTO DE CONTROL MIGRATORIO AÉREO EL DORADO</t>
  </si>
  <si>
    <t>GRUPO ADMINISTRATIVO</t>
  </si>
  <si>
    <t>GRUPO DE VERIFICACIONES MIGRATORIAS REGIONAL ANDINA</t>
  </si>
  <si>
    <t>PUESTO DE CONTROL MIGRATORIO TERRESTRE ARAUCA</t>
  </si>
  <si>
    <t>GRUPO INTERDISCIPLINARIO MISIONAL REGIONAL AMAZONAS</t>
  </si>
  <si>
    <t>PUESTO DE CONTROL MIGRATORIO MARÍTIMO BUENAVENTURA</t>
  </si>
  <si>
    <t>PUESTO DE CONTROL MIGRATORIO AÉREO RAFAEL NUÑEZ</t>
  </si>
  <si>
    <t>CENTRO FACILITADOR DE SERVICIOS MIGRATORIOS TUNJA</t>
  </si>
  <si>
    <t>CENTRO FACILITADOR DE SERVICIOS MIGRATORIOS YOPAL</t>
  </si>
  <si>
    <t>DESPACHO DIRECTOR REGIONAL ANDINA</t>
  </si>
  <si>
    <t>PUESTO DE CONTROL MIGRATORIO AÉREO ALFONSO BONILLA ARAGÓN</t>
  </si>
  <si>
    <t>PUESTO DE CONTROL MIGRATORIO AÉREO DE JOSE MARIA CORDOBA</t>
  </si>
  <si>
    <t>GRUPO INTERDISCIPLINARIO MISIONAL REGIONAL EJE CAFETERO</t>
  </si>
  <si>
    <t>PUESTO DE CONTROL MIGRATORIO AÉREO MATECAÑA</t>
  </si>
  <si>
    <t>GRUPO DE EXTRANJERÍA REGIONAL NARIÑO</t>
  </si>
  <si>
    <t>PUESTO DE CONTROL MIGRATORIO TERRESTRE SAN MIGUEL</t>
  </si>
  <si>
    <t>PUESTO DE CONTROL MIGRATORIO MARÍTIMO TUMACO</t>
  </si>
  <si>
    <t>GRUPO DE DESARROLLO DE SOFTWARE</t>
  </si>
  <si>
    <t>GRUPO DE INVESTIGACIÓN ANTITRATA Y ANTITRAFICO GIATT</t>
  </si>
  <si>
    <t>GRUPO DE SUSTANCIACIÓN DISCIPLINARIA</t>
  </si>
  <si>
    <t>CENTRO FACILITADOR DE SERVICIOS MIGRATORIOS IBAGUÉ</t>
  </si>
  <si>
    <t>GRUPO DE EXTRANJERÍA REGIONAL OCCIDENTE</t>
  </si>
  <si>
    <t>GRUPO DE VERIFICACIONES MIGRATORIAS REGIONAL NARIÑO</t>
  </si>
  <si>
    <t>CENTRO FACILITADOR DE SERVICIOS MIGRATORIOS BUCARAMANGA</t>
  </si>
  <si>
    <t xml:space="preserve">GRUPO DE ADMINISTRACIÓN DE PERSONAL, SELECCIÓN E INCORPORACIÓN </t>
  </si>
  <si>
    <t>GRUPO DE EXTRANJERÍA REGIONAL ANTIOQUIA</t>
  </si>
  <si>
    <t>PUESTO DE CONTROL MIGRATORIO MARÍTIMO CARTAGENA</t>
  </si>
  <si>
    <t>PUESTO DE CONTROL MIGRATORIO AÉREO PALONEGRO</t>
  </si>
  <si>
    <t>GRUPO DE ESTUDIOS INSTITUCIONALES SOBRE MIGRACION - GDEIM</t>
  </si>
  <si>
    <t>GRUPO DE VERIFICACIÓN Y SUSTANCIACIÓN DE ACTUACIONES ADMINISTRATIVAS</t>
  </si>
  <si>
    <t>CENTRO FACILITADOR DE SERVICIOS MIGRATORIOS SANTA MARTA</t>
  </si>
  <si>
    <t>CENTRO FACILITADOR DE SERVICIOS MIGRATORIOS MONTERÍA</t>
  </si>
  <si>
    <t>GRUPO DE PROCESOS DE APOYO REGIONAL EJE CAFETERO</t>
  </si>
  <si>
    <t>DIRECCIÓN DE MIGRACIÓN COLOMBIA</t>
  </si>
  <si>
    <t>PUESTO DE CONTROL MIGRATORIO MARÍTIMO SANTA MARTA</t>
  </si>
  <si>
    <t>CENTRO FACILITADOR DE SERVICIOS MIGRATORIOS ARMENIA</t>
  </si>
  <si>
    <t>GRUPO DE ENLACES</t>
  </si>
  <si>
    <t>PUESTO DE CONTROL MIGRATORIO MARÍTIMO PROVIDENCIA</t>
  </si>
  <si>
    <t>GRUPO DE ATENCIÓN AL CIUDADANO</t>
  </si>
  <si>
    <t>PUESTO DE CONTROL MIGRATORIO AÉREO ERNESTO CORTISSOZ</t>
  </si>
  <si>
    <t>PUESTO DE CONTROL MIGRATORIO AÉREO AEROPUERTO ALFREDO VASQUEZ COBO</t>
  </si>
  <si>
    <t>PUESTO DE CONTROL MIGRATORIO TERRESTRE PARAGUACHON</t>
  </si>
  <si>
    <t>GRUPO DE VERIFICACIONES MIGRATORIAS REGIONAL CARIBE</t>
  </si>
  <si>
    <t>GRUPO DE POLÍTICAS Y LINEAMIENTOS PARA EL MANEJO DE LA INFORMACIÓN</t>
  </si>
  <si>
    <t>GRUPO INTERDISCIPLINARIO MISIONAL REGIONAL ORINOQUIA</t>
  </si>
  <si>
    <t>PUESTO DE CONTROL MIGRATORIO TERRESTRE CENAF VILLA DEL ROSARIO</t>
  </si>
  <si>
    <t>GRUPO DE EXTRANJERÍA REGIONAL ANDINA</t>
  </si>
  <si>
    <t>GRUPO DE PROCESOS DE APOYO REGIONAL ORINOQUIA</t>
  </si>
  <si>
    <t>PUESTO DE CONTROL MIGRATORIO AÉREO EL EDÉN</t>
  </si>
  <si>
    <t>GRUPO DE VERIFICACIONES MIGRATORIAS REGIONAL ORIENTE</t>
  </si>
  <si>
    <t>CENTRO FACILITADOR DE SERVICIOS MIGRATORIOS POPAYÁN</t>
  </si>
  <si>
    <t>GRUPO DE EXTRANJERÍA REGIONAL GUAJIRA</t>
  </si>
  <si>
    <t>OFICINA DE COMUNICACIONES</t>
  </si>
  <si>
    <t>GRUPO DE DESARROLLO ORGANIZACIONAL</t>
  </si>
  <si>
    <t>DESPACHO DIRECTOR REGIONAL ORINOQUIA</t>
  </si>
  <si>
    <t>PUESTO DE CONTROL MIGRATORIO MARÍTIMO TURBO</t>
  </si>
  <si>
    <t>CENTRO FACILITADOR DE SERVICIOS MIGRATORIOS RIOHACHA</t>
  </si>
  <si>
    <t>GRUPO DE SEGURIDAD DE LA INFORMACIÓN Y CALIDAD</t>
  </si>
  <si>
    <t>CENTRO FACILITADOR DE SERVICIOS MIGRATORIOS BARRANQUILLA</t>
  </si>
  <si>
    <t>DESPACHO DIRECTOR REGIONAL GUAJIRA</t>
  </si>
  <si>
    <t>GRUPO DE PROCESOS DE APOYO REGIONAL GUAJIRA</t>
  </si>
  <si>
    <t>PUESTO DE CONTROL MIGRATORIO TERRESTRE CENAF RUMICHACA</t>
  </si>
  <si>
    <t>GRUPO DE PROCESOS DE APOYO REGIONAL OCCIDENTE</t>
  </si>
  <si>
    <t>GRUPO DE PROCESOS DE APOYO REGIONAL NARIÑO</t>
  </si>
  <si>
    <t>GRUPO DE PROCESOS DE APOYO REGIONAL SAN ANDRES</t>
  </si>
  <si>
    <t>DESPACHO DIRECTOR REGIONAL ORIENTE</t>
  </si>
  <si>
    <t>GRUPO DE VERIFICACIONES MIGRATORIAS REGIONAL GUAJIRA</t>
  </si>
  <si>
    <t>CENTRO FACILITADOR DE SERVICIOS MIGRATORIOS SINCELEJO</t>
  </si>
  <si>
    <t>GRUPO DE SECRETARIA COMÚN</t>
  </si>
  <si>
    <t>DESPACHO DIRECTOR REGIONAL EJE CAFETERO</t>
  </si>
  <si>
    <t>CENTRO FACILITADOR DE SERVICIOS MIGRATORIOS VALLEDUPAR</t>
  </si>
  <si>
    <t>DESPACHO DIRECTOR REGIONAL SAN ANDRES ISLAS</t>
  </si>
  <si>
    <t>GRUPO DE PROCESOS DE APOYO REGIONAL AMAZONAS</t>
  </si>
  <si>
    <t>GRUPO DE PROCESOS DE APOYO REGIONAL ANTIOQUIA</t>
  </si>
  <si>
    <t>DESPACHO DIRECTOR REGIONAL AMAZONAS</t>
  </si>
  <si>
    <t>SUBDIRECCIÓN DE CONTROL MIGRATORIO</t>
  </si>
  <si>
    <t>GRUPO INTERDISCIPLINARIO MISIONAL REGIONAL SAN ANDRES</t>
  </si>
  <si>
    <t>GRUPO DE EVALUACIÓN Y SEGUIMIENTO</t>
  </si>
  <si>
    <t>OFICINA DE CONTROL INTERNO</t>
  </si>
  <si>
    <t>GRUPO DE ADMINISTRACIÓN DE INFRAESTRUCTURA TECNOLÓGICA</t>
  </si>
  <si>
    <t>OFICINA DE TECNOLOGÍA DE LA INFORMACIÓN</t>
  </si>
  <si>
    <t>GRUPO DE APOYO TÉCNICO CIENTÍFICO</t>
  </si>
  <si>
    <t>GRUPO DE BIENESTAR SOCIAL Y SALUD OCUPACIONAL</t>
  </si>
  <si>
    <t>GRUPO DE VERIFICACIONES MIGRATORIAS REGIONAL ANTIOQUIA</t>
  </si>
  <si>
    <t>GRUPO DE CONTRATOS</t>
  </si>
  <si>
    <t>CENTRO FACILITADOR DE SERVICIOS MIGRATORIOS NEIVA</t>
  </si>
  <si>
    <t>GRUPO JURISDICCIÓN COACTIVA, SUSTANCIACIÓN Y CONSULTAS</t>
  </si>
  <si>
    <t>GRUPO DE EXTRANJERÍA REGIONAL ORIENTE</t>
  </si>
  <si>
    <t>GRUPO DE PROCESOS DE APOYO REGIONAL CARIBE</t>
  </si>
  <si>
    <t>PUESTO DE CONTROL MIGRATORIO FLUVIAL PUERTO CARREÑO</t>
  </si>
  <si>
    <t>GRUPO DE SEGURIDAD Y ARTICULACIÓN CON LA FUERZA PUBLICA Y ORGANISMOS DE SEGURIDAD</t>
  </si>
  <si>
    <t>GRUPO DE VERIFICACIONES MIGRATORIAS REGIONAL OCCIDENTE</t>
  </si>
  <si>
    <t>GRUPO FINANCIERO</t>
  </si>
  <si>
    <t>GRUPO DE EXTRANJERÍA REGIONAL CARIBE</t>
  </si>
  <si>
    <t>GRUPO DE FORMACIÓN Y CAPACITACIÓN</t>
  </si>
  <si>
    <t>SUBDIRECCIÓN DE EXTRANJERÍA</t>
  </si>
  <si>
    <t>SUBDIRECCIÓN ADMINISTRATIVA Y FINANCIERA</t>
  </si>
  <si>
    <t>GRUPO DE SOPORTE A LA GESTIÓN REGIONAL</t>
  </si>
  <si>
    <t>DESPACHO DIRECTOR REGIONAL NARIÑO</t>
  </si>
  <si>
    <t>GRUPO DE PROCESOS DE APOYO REGIONAL ORIENTE</t>
  </si>
  <si>
    <t>OFICINA ASESORA JURÍDICA</t>
  </si>
  <si>
    <t>GRUPO DE ACCIONES ADMINISTRATIVAS, CONSTITUCIONALES Y APOYO CONTRACTUAL</t>
  </si>
  <si>
    <t>GRUPO DE PASAJES Y VIÁTICOS</t>
  </si>
  <si>
    <t>GRUPO DE NOMINA</t>
  </si>
  <si>
    <t>PUESTO DE CONTROL MIGRATORIO AÉREO GUSTAVO ROJAS PINILLA</t>
  </si>
  <si>
    <t>SUBDIRECCIÓN DE CONTROL DISCIPLINARIO INTERNO</t>
  </si>
  <si>
    <t>DESPACHO DIRECTOR REGIONAL ANTIOQUIA</t>
  </si>
  <si>
    <t>CENTRO FACILITADOR DE SERVICIOS MIGRATORIOS QUIBDÓ</t>
  </si>
  <si>
    <t>DESPACHO DIRECTOR REGIONAL CARIBE</t>
  </si>
  <si>
    <t>GRUPO DE SISTEMAS DE INFORMACIÓN Y BASES DE DATOS</t>
  </si>
  <si>
    <t>GRUPO DE PROCESOS DE APOYO REGIONAL ANDINA</t>
  </si>
  <si>
    <t>GRUPO DE PROGRAMACIÓN PRESUPUESTAL</t>
  </si>
  <si>
    <t>GRUPO DE ARCHIVO Y CORRESPONDENCIA</t>
  </si>
  <si>
    <t>SUBDIRECCIÓN DEL TALENTO HUMANO</t>
  </si>
  <si>
    <t>OFICINA ASESORA DE PLANEACIÓN</t>
  </si>
  <si>
    <t>GRUPO ASUNTOS INTERNACIONALES</t>
  </si>
  <si>
    <t>GRUPO DE POLÍTICAS, PLANES Y GESTIÓN</t>
  </si>
  <si>
    <t>PUESTO DE CONTROL MIGRATORIO MARÍTIMO DE JURADÓ</t>
  </si>
  <si>
    <t>PUESTO DE CONTROL MIGRATORIO AÉREO CAMILO DAZA</t>
  </si>
  <si>
    <t>CENTRO FACILITADOR DE SERVICIOS MIGRATORIOS MANIZALES</t>
  </si>
  <si>
    <t>CENTRO FACILITADOR DE SERVICIOS MIGRATORIOS ARAUCA</t>
  </si>
  <si>
    <t>PUESTO DE CONTROL MIGRATORIO MARÍTIMO BARRANQUILLA</t>
  </si>
  <si>
    <t>PUESTO DE CONTROL MIGRATORIO MARÍTIMO BAHÍA SOLANO</t>
  </si>
  <si>
    <t>DESPACHO DIRECTOR REGIONAL OCCIDENTE</t>
  </si>
  <si>
    <t>PUESTO DE CONTROL MIGRATORIO MARÍTIMO CAPURGANA</t>
  </si>
  <si>
    <t>PEDRO DAVID VARGAS SANTANDER</t>
  </si>
  <si>
    <t>UIGBERTO ELAYNER GARCIA PARDO</t>
  </si>
  <si>
    <t xml:space="preserve">HELMAN HUMBERTO CARREÑO </t>
  </si>
  <si>
    <t>CARLO FERNANDO QUINTERO CASTRO</t>
  </si>
  <si>
    <t>LEONARDO FAVIO VANEGAS TAMAYO</t>
  </si>
  <si>
    <t>RODRIGO GERARDO BERNAL MORENO</t>
  </si>
  <si>
    <t>ALID ARCINIEGAS CARVAJAL</t>
  </si>
  <si>
    <t>ORLANDO ROCHA CASTAÑEDA</t>
  </si>
  <si>
    <t>WILLIAM MAURICIO TORRES CASTAÑEDA</t>
  </si>
  <si>
    <t>ANDRES AGUILAR BERMUDEZ</t>
  </si>
  <si>
    <t>JAIME HERNAN GARCIA GONZALEZ</t>
  </si>
  <si>
    <t>HERNANDO MANUEL TEHERAN CASTRO</t>
  </si>
  <si>
    <t>PEDRO NESTOR CORREDOR MEDINA</t>
  </si>
  <si>
    <t>JOHN FREDY OLIVOS GOMEZ</t>
  </si>
  <si>
    <t>NIXON ADOLFO RODRIGUEZ CUADRA</t>
  </si>
  <si>
    <t>RODRIGO ANTONIO LIZARAZO GARCIA</t>
  </si>
  <si>
    <t>LUIS ELY CUCUNUBA VIRACACHA</t>
  </si>
  <si>
    <t>MAURICIO CARDONA CARMONA</t>
  </si>
  <si>
    <t xml:space="preserve">ALBERTO ALZATE </t>
  </si>
  <si>
    <t>JHON BAYRON GARCIA MANRIQUE</t>
  </si>
  <si>
    <t>DIDIER ALBERT RAMIREZ SUAREZ</t>
  </si>
  <si>
    <t>GEOVANNY ORLANDO ASCUNTAR CHICAIZA</t>
  </si>
  <si>
    <t>FREDY GONZALO PAZ CAICEDO</t>
  </si>
  <si>
    <t>JOSE RICARDO CORAL TORRES</t>
  </si>
  <si>
    <t>HERLYN OSWALDO NASAYO FRANCO</t>
  </si>
  <si>
    <t>EDWIN FERNANDO ZUÑIGA CRUZ</t>
  </si>
  <si>
    <t>LUIS FABIAN VEGA GONZALEZ</t>
  </si>
  <si>
    <t>GERMAN EDGARDO GUZMAN PATIÑO</t>
  </si>
  <si>
    <t>JAIME QUINTERO PINILLA</t>
  </si>
  <si>
    <t>RUBEN DARIO PEÑA CASANOVA</t>
  </si>
  <si>
    <t>MIGUEL EUGENIO AGUDELO SANCHEZ</t>
  </si>
  <si>
    <t>CARLOS ANDRES TORO ARBOLEDA</t>
  </si>
  <si>
    <t>ELBIS FREILER QUINTERO GIRALDO</t>
  </si>
  <si>
    <t>JAIME ANDRES FRANCO SOTO</t>
  </si>
  <si>
    <t>LEIDER ANCIZAR TABARES REYES</t>
  </si>
  <si>
    <t>JAIRO HERNANDO ORDOÑEZ YATES</t>
  </si>
  <si>
    <t>DAVID ALEXANDER DOMINGUEZ GUZMAN</t>
  </si>
  <si>
    <t>JORGE ALBERTO ANGARITA FLOREZ</t>
  </si>
  <si>
    <t>GABRIEL CRUZ VARGAS</t>
  </si>
  <si>
    <t>GERARDO ENRIQUE GONZALEZ HENRIQUEZ</t>
  </si>
  <si>
    <t xml:space="preserve">FREDY ALONSO FUENTES </t>
  </si>
  <si>
    <t>GERMAN SANTIAGO BARRERO SANCHEZ</t>
  </si>
  <si>
    <t>RAMIRO ORLANDO BALAGUERA GALLO</t>
  </si>
  <si>
    <t>JAIRO DANILO GUTIERREZ CASTILLO</t>
  </si>
  <si>
    <t>DANIEL EMILIO CABALLERO BERNAL</t>
  </si>
  <si>
    <t>PEDRO RAMON TORRES PINEDA</t>
  </si>
  <si>
    <t xml:space="preserve">JULIO ALEXANDER GONZALEZ </t>
  </si>
  <si>
    <t>JAIRO ENRIQUE MOGOLLON GONZALEZ</t>
  </si>
  <si>
    <t>JOSE MANUEL SAENZ VALENCIA</t>
  </si>
  <si>
    <t>CESAR AUGUSTO SAENZ VALENCIA</t>
  </si>
  <si>
    <t>ROLANDO IGLESIAS SANJUAN</t>
  </si>
  <si>
    <t>OMAR ALBERTO CAMARGO RACINE</t>
  </si>
  <si>
    <t>LAUREANO ALBERTO ARAMBULA RAMOS</t>
  </si>
  <si>
    <t>SANDRO GARAY DURAN</t>
  </si>
  <si>
    <t>RONALD JONATHAM PEREZ ORTIZ</t>
  </si>
  <si>
    <t>CARLOS ANDRES FLOREZ VARGAS</t>
  </si>
  <si>
    <t>DIEGO MAURICIO TAMAYO JARAMILLO</t>
  </si>
  <si>
    <t>CAMILO JOSE OSPINA FALLA</t>
  </si>
  <si>
    <t>JOHNY RESTREPO SANCHEZ</t>
  </si>
  <si>
    <t>ALEXANDER ENRIQUE RODRIGUEZ OSORIO</t>
  </si>
  <si>
    <t>JOSE JOAQUIN BRIEVA ACOSTA</t>
  </si>
  <si>
    <t>AMIR ENRIQUE LECHUGA LECHUGA</t>
  </si>
  <si>
    <t>SERGIO LUIS DE LA ROSA HERRERA</t>
  </si>
  <si>
    <t>FELIX MANUEL PAJARO RINCON</t>
  </si>
  <si>
    <t>VIANOR ANTONIO ATENCIO CANOLES</t>
  </si>
  <si>
    <t>JULIO CARLOS ALVAREZ CAUSADO</t>
  </si>
  <si>
    <t>LEOPOLDO ENRIQUE KLEE EBRATT</t>
  </si>
  <si>
    <t>MILLER ABDON SANTOS GIRON</t>
  </si>
  <si>
    <t>ALVARO FRANCISCO ROJAS MANJARRES</t>
  </si>
  <si>
    <t>JUAN CARLOS OROZCO GRAJALES</t>
  </si>
  <si>
    <t>JULIAN ANDRES HOYOS SALAZAR</t>
  </si>
  <si>
    <t>DUBERNEY CORRALES RAMIREZ</t>
  </si>
  <si>
    <t>ALEXANDER GIRALDO PINEDA</t>
  </si>
  <si>
    <t>HERNEY MAURICIO PESCADOR TORO</t>
  </si>
  <si>
    <t>WILLIAM OSPINA PALACIO</t>
  </si>
  <si>
    <t>FELIPE ALBERTO GARCIA SANCHEZ</t>
  </si>
  <si>
    <t>WILMAR JAVIER PEREZ TABARES</t>
  </si>
  <si>
    <t xml:space="preserve">JUAN CARLOS VALENCIA </t>
  </si>
  <si>
    <t>JOHN FREDY QUIROZ MEDINA</t>
  </si>
  <si>
    <t>CARLOS IGNACIO CABRERA GOMEZ</t>
  </si>
  <si>
    <t>EDISON ECHEVERRI SOTO</t>
  </si>
  <si>
    <t>DIEGO FERNANDO RAMIREZ HERNANDEZ</t>
  </si>
  <si>
    <t>GABRIEL EDUARDO RIOS PARRA</t>
  </si>
  <si>
    <t>NESTOR JAVIER BRITO RUIZ</t>
  </si>
  <si>
    <t>JESUS ANTONIO RUA GARZON</t>
  </si>
  <si>
    <t>JUAN CARLOS GUTIERREZ GALVAN</t>
  </si>
  <si>
    <t>JAIME CUERVO PAEZ</t>
  </si>
  <si>
    <t>CESAR AUGUSTO JARAMILLO RODAS</t>
  </si>
  <si>
    <t>GEOVANNY PELAEZ QUICENO</t>
  </si>
  <si>
    <t>BRIAN RENE ALZATE URBANO</t>
  </si>
  <si>
    <t>DANY LASSO LASPRILLA</t>
  </si>
  <si>
    <t>CHRISTIAM MAURICIO MARULANDA TENORIO</t>
  </si>
  <si>
    <t>VICTOR HUGO GOMEZ SEGURA</t>
  </si>
  <si>
    <t>CESAR ARTURO ALVAREZ CANTERO</t>
  </si>
  <si>
    <t>FREDY JULIAN APONTE ALMECIGA</t>
  </si>
  <si>
    <t>FERNEY EDUARDO MONTENEGRO SIERRA</t>
  </si>
  <si>
    <t>YAIR ALFREDO ARDILA BOYACA</t>
  </si>
  <si>
    <t>ANGEL GIOVANNY HERNANDEZ QUINTERO</t>
  </si>
  <si>
    <t>LESLIE HELBER GONZALO GUEVARA CARRILLO</t>
  </si>
  <si>
    <t>JOHN ANGEL SANCHEZ HERNANDEZ</t>
  </si>
  <si>
    <t>JAVIER ISIDRO MARTINEZ MOYANO</t>
  </si>
  <si>
    <t>WILIAN ALFREDO VELASQUEZ MUÑOZ</t>
  </si>
  <si>
    <t>OSCAR FRANCISCO CELIS BERNAL</t>
  </si>
  <si>
    <t>FREDY MENDEZ RUIZ</t>
  </si>
  <si>
    <t>EURIPIDES SERRATO BENITEZ</t>
  </si>
  <si>
    <t>IRWIN FRANCISCO PALACIOS CASAS</t>
  </si>
  <si>
    <t>JAVIER ANTONIO OLGUIN SERNA</t>
  </si>
  <si>
    <t>ENDIR ESLIK HURTADO RIVAS</t>
  </si>
  <si>
    <t>ARLEY MURILLO CASAS</t>
  </si>
  <si>
    <t>JASON EMILIO CORDOBA MENA</t>
  </si>
  <si>
    <t>FRANK EDIER MENDEZ CORDOBA</t>
  </si>
  <si>
    <t>ALFONSO RODRIGUEZ CUMBE</t>
  </si>
  <si>
    <t>DAGOBERTO BELTRAN VARGAS</t>
  </si>
  <si>
    <t>JUAN BAUTISTA CALDERON LONDOÑO</t>
  </si>
  <si>
    <t>FREDDY TOLEDO BERMEO</t>
  </si>
  <si>
    <t>JORGE ELICER FERNANDEZ PASTRANA</t>
  </si>
  <si>
    <t>CARLOS MARIO MARIN MORAN</t>
  </si>
  <si>
    <t>MOISES ALCENDRA GARCIA</t>
  </si>
  <si>
    <t>VICTOR RAFAEL DE JESUS DIAZ GRANADOS DURAN</t>
  </si>
  <si>
    <t>MIGUEL ENRIQUE ROMO BARRETO</t>
  </si>
  <si>
    <t>LEONARDO FABIO PINZA MORENO</t>
  </si>
  <si>
    <t>WILLIAM ROBERTO LOPEZ MESIAS</t>
  </si>
  <si>
    <t>CRISTHIAN GERMAN VILLOTA REVELO</t>
  </si>
  <si>
    <t>MARIO FERNANDO GAMBOA BENAVIDES</t>
  </si>
  <si>
    <t>JOHN JAIRO ENRIQUEZ PADILLA</t>
  </si>
  <si>
    <t>HENRY CASTAÑEDA LOPEZ</t>
  </si>
  <si>
    <t>ALFREDO CALLETANO BASTIDAS OJEDA</t>
  </si>
  <si>
    <t>LUIS JANIO ALVARADO CASTILLO</t>
  </si>
  <si>
    <t>JULIAN ARMANDO PEREZ MORENO</t>
  </si>
  <si>
    <t>EDGAR HERNAN ZARAMA REVELO</t>
  </si>
  <si>
    <t>JOSE EDUARDO CASTRO ROMERO</t>
  </si>
  <si>
    <t>ALVARO ANDRADE RAMIREZ</t>
  </si>
  <si>
    <t>JOHN AUDELO GUSTIN VILLAREAL</t>
  </si>
  <si>
    <t xml:space="preserve">JOSE LUIS CASTILLO </t>
  </si>
  <si>
    <t>JEFFERSON DIAZ ORDOÑEZ</t>
  </si>
  <si>
    <t>JAIME ANDRES VELASQUEZ CERON</t>
  </si>
  <si>
    <t>JOHN JAIRO JACOME BACCA</t>
  </si>
  <si>
    <t>FRANCISCO ANTONIO AILLON VERA</t>
  </si>
  <si>
    <t>EDWARD ALEXANDER SAAVEDRA RICO</t>
  </si>
  <si>
    <t>LUIS HERNAN LUNA CHIA</t>
  </si>
  <si>
    <t>OMAR HORACIO GARNICA SARMIENTO</t>
  </si>
  <si>
    <t>CARLOS ALBERTO SILVA GOMEZ</t>
  </si>
  <si>
    <t>JULIO VICENTE GONZALEZ GONZALEZ</t>
  </si>
  <si>
    <t>RAFAEL VILLAMIZAR DIAZ</t>
  </si>
  <si>
    <t>ELKIN EMILIO MANTILLA NIÑO</t>
  </si>
  <si>
    <t>RAFAEL ENRIQUE RAMIREZ LOBO</t>
  </si>
  <si>
    <t>ANDRES ALFONSO TARAZONA PARRA</t>
  </si>
  <si>
    <t>HENRY ANTONIO OLIVARES CARDENAS</t>
  </si>
  <si>
    <t>LUIS ARIEL MORA ARENAS</t>
  </si>
  <si>
    <t>LEANDRO ALDEMIR CESPEDES MOLINA</t>
  </si>
  <si>
    <t>PEDRO PABLO VALERO MORENO</t>
  </si>
  <si>
    <t>DIEGO ALEJANDRO PULIDO BARRAGAN</t>
  </si>
  <si>
    <t>JACKIE HERNANDO VARGAS LONDOÑO</t>
  </si>
  <si>
    <t>GERMAN DAVID ARROYAVE RENDON</t>
  </si>
  <si>
    <t>ANDRES FELIPE HERNANDEZ CAÑON</t>
  </si>
  <si>
    <t>LUIS JAVIER TRUJILLO ZAPATA</t>
  </si>
  <si>
    <t>HERNANDO JUAN FERRUCHO VERGARA</t>
  </si>
  <si>
    <t>JOSE PALMER GALLARDO</t>
  </si>
  <si>
    <t>CARLOS FERNAN BUITRAGO ALZATE</t>
  </si>
  <si>
    <t>SAITH AMAURY REQUENA HOYOS</t>
  </si>
  <si>
    <t>MARLIO CAMPOS PUENTES</t>
  </si>
  <si>
    <t>MICHAEL DEL AGUILA BARTENES</t>
  </si>
  <si>
    <t>MARCOS FELIPE AVILA BARBOSA</t>
  </si>
  <si>
    <t>WILLIAM ARMANDO GIRALDO CARDONA</t>
  </si>
  <si>
    <t>JUAN PABLO PAJON FLOREZ</t>
  </si>
  <si>
    <t>FERNEY CARDONA HERNANDEZ</t>
  </si>
  <si>
    <t>EDICSON PATIÑO MURILLO</t>
  </si>
  <si>
    <t>JULIO CESAR CASTILLO MONTAÑO</t>
  </si>
  <si>
    <t>JOSE DEMETRIO OCAMPO ENRIQUEZ</t>
  </si>
  <si>
    <t>FERNANDO RIOS MEJIA</t>
  </si>
  <si>
    <t>JAVIER GALLEGO BEJARANO</t>
  </si>
  <si>
    <t xml:space="preserve">JUAN CARLOS BRAVO </t>
  </si>
  <si>
    <t>JAIRO CIFUENTES GONZALEZ</t>
  </si>
  <si>
    <t>JAIME MEDINA MARIN</t>
  </si>
  <si>
    <t>JOSE FERNANDO CAMPO VILLALBA</t>
  </si>
  <si>
    <t>ROBERT MAURICIO MONTAÑO MONTAÑO</t>
  </si>
  <si>
    <t>CARLOS ENRIQUE CORTES BARRERA</t>
  </si>
  <si>
    <t>ORLANDO CASTILLO CARO</t>
  </si>
  <si>
    <t>HUMBERTO VELASQUEZ ARDILA</t>
  </si>
  <si>
    <t xml:space="preserve">EFREY CANDELA </t>
  </si>
  <si>
    <t xml:space="preserve">ALEXANDER RUBIO </t>
  </si>
  <si>
    <t>RODNEY QUEVEDO CARO</t>
  </si>
  <si>
    <t>JAVIER ALVAREZ LADINO</t>
  </si>
  <si>
    <t>FABIAN ANDRES HERNANDEZ ESPINOSA</t>
  </si>
  <si>
    <t>JAVIER AZAEL BENAVIDES UNDA</t>
  </si>
  <si>
    <t>JORGE MUÑOZ PAEZ</t>
  </si>
  <si>
    <t>GUSTAVO HERNANDO VEGA IRIARTE</t>
  </si>
  <si>
    <t>SULAIN DIAZ DIAZ</t>
  </si>
  <si>
    <t>CARLOS EDUARDO LIÑAN SALAZAR</t>
  </si>
  <si>
    <t>JAIR ALBERTO ROBLES DIAZ</t>
  </si>
  <si>
    <t>CESAR AUGUSTO BAÑOL VELEZ</t>
  </si>
  <si>
    <t>DIEGO FERNANDO GARCIA RIOS</t>
  </si>
  <si>
    <t>FRANCISCO JAVIER GARCIA MEDINA</t>
  </si>
  <si>
    <t>CARLOS HUMBERTO RIVERA GARCIA</t>
  </si>
  <si>
    <t>CHRISTIAN VARGAS GALVIS</t>
  </si>
  <si>
    <t>GEOVANNY URIBE ARENILLA</t>
  </si>
  <si>
    <t>OSCAR ARMANDO CORDOBA CORONADO</t>
  </si>
  <si>
    <t>NESTOR JULIO CASTELBLANCO CORTES</t>
  </si>
  <si>
    <t>JULIO ROBERTO APONTE MONROY</t>
  </si>
  <si>
    <t>EDGAR OVIDIO HERNANDEZ REYES</t>
  </si>
  <si>
    <t>GERMAN VELOZA ARIZMENDY</t>
  </si>
  <si>
    <t>JAVIER MARIO BOTERO ARIZMENDY</t>
  </si>
  <si>
    <t>GUSTAVO MONROY RIVERA</t>
  </si>
  <si>
    <t>FERNANDO FERNANDEZ RODRIGUEZ</t>
  </si>
  <si>
    <t>FELIX ANTONIO CRUZ BENAVIDES</t>
  </si>
  <si>
    <t>RAMIRO ALFONSO RIAÑO TRUJILLO</t>
  </si>
  <si>
    <t>GUILLERMO NEMPEQUE CAÑON</t>
  </si>
  <si>
    <t>EFRAIN ANTONIO CUCUNUBA TOTAITIVE</t>
  </si>
  <si>
    <t xml:space="preserve">GUSTAVO ALBERTO PADILLA </t>
  </si>
  <si>
    <t>ALVARO ALBERTO SANTANA FERRUCHO</t>
  </si>
  <si>
    <t>HECTOR SANCHEZ NOVAL</t>
  </si>
  <si>
    <t>EDGAR JAVIER VEGA AROCA</t>
  </si>
  <si>
    <t>RUTH STELLA TURRIAGO CASTILLO</t>
  </si>
  <si>
    <t>ROSA ESTHER BABATIVA VELASQUEZ</t>
  </si>
  <si>
    <t>EDITH MARILUZ MONTES FLOREZ</t>
  </si>
  <si>
    <t>GLEYDER YOHANA GUERRA MORA</t>
  </si>
  <si>
    <t>NUBIA SANTANA INFANTE</t>
  </si>
  <si>
    <t>DALGEN CONSTANZA GOMEZ RUBIO</t>
  </si>
  <si>
    <t>NURY YAZMINA GALVIS MARQUEZ</t>
  </si>
  <si>
    <t xml:space="preserve">ELIZABETH NIÑO SOLANO </t>
  </si>
  <si>
    <t>YISSELL VELANDIA BELTRAN</t>
  </si>
  <si>
    <t>GLORIA MARIA VIZCAINO GUEVARA</t>
  </si>
  <si>
    <t>HEIDY PATRICIA QUINTERO SANTAMARIA</t>
  </si>
  <si>
    <t>DEISY ESTHER JIMENEZ MARTINEZ</t>
  </si>
  <si>
    <t>HEIDI CASTRO NIÑO</t>
  </si>
  <si>
    <t>DIANA HORTENCIA BRETT ROBINSON</t>
  </si>
  <si>
    <t>NELCY ALIETH ROJAS BENITEZ</t>
  </si>
  <si>
    <t>GLORIA ESPERANZA LIZARAZO SALAZAR</t>
  </si>
  <si>
    <t>SANDRA MILENA TORRES SUAREZ</t>
  </si>
  <si>
    <t>FLOR BIANEY RINCON RODRIGUEZ</t>
  </si>
  <si>
    <t>SANDRA MILENA ROJAS SALAMANCA</t>
  </si>
  <si>
    <t xml:space="preserve">VIVIANA PINEDA GAVIRIA </t>
  </si>
  <si>
    <t>LEIDY TATIANA RIVERA ZULUAGA</t>
  </si>
  <si>
    <t>PAULA TATIANA GIRALDO GOMEZ</t>
  </si>
  <si>
    <t>JHENNY MILENA MEJIA RUDAS</t>
  </si>
  <si>
    <t>MONICA MARTINEZ CHAVEZ</t>
  </si>
  <si>
    <t>CIELO MOTATTO CASTAÑO</t>
  </si>
  <si>
    <t>LUZ MARGERY LOPEZ MARTINEZ</t>
  </si>
  <si>
    <t>LUZ AIDE RIVERA PALACIO</t>
  </si>
  <si>
    <t>JULIANA ELENA TREJOS CATAÑO</t>
  </si>
  <si>
    <t>MARIA ELENA LEON CAÑAS</t>
  </si>
  <si>
    <t>GEMMA JUDITH ANGEL VARGAS</t>
  </si>
  <si>
    <t>MONICA MARCELA MONJE PATARROYO</t>
  </si>
  <si>
    <t>AIDA LORENA TELLO LOPEZ</t>
  </si>
  <si>
    <t>MARIA FERNANDA DE LOS RIOS HIDALGO</t>
  </si>
  <si>
    <t>BRENNY MARCELA RUIZ MORENO</t>
  </si>
  <si>
    <t>NATHALIA CRISTINA ARGOTTE CABRERA</t>
  </si>
  <si>
    <t>YAJAIRA LATORRE BOTIA</t>
  </si>
  <si>
    <t>VIRNA DE LA PAZ LEON TAMARA</t>
  </si>
  <si>
    <t>SANDRA MILENA LABRADA MONROY</t>
  </si>
  <si>
    <t>ANA MILENA ACEVEDO SILVA</t>
  </si>
  <si>
    <t>SANDRA BIBIANA JIMENEZ ALVARADO</t>
  </si>
  <si>
    <t>PAULA ANDREA QUINTERO VELASQUEZ</t>
  </si>
  <si>
    <t>LUZ ENITH GIRALDO GUTIERREZ</t>
  </si>
  <si>
    <t>PATRICIA DEL ROSARIO ALVARADO CASTILLO</t>
  </si>
  <si>
    <t>DORIS YADILA BACCA CAGUAZANGO</t>
  </si>
  <si>
    <t>VIVIANA ANDREA BORRERO PEREZ</t>
  </si>
  <si>
    <t>LUZ BELEN RICARDO HERNANDEZ</t>
  </si>
  <si>
    <t>AIDA MILENA PEREZ AROSEMENA</t>
  </si>
  <si>
    <t>FREYA MARIA GALVEZ MORENO</t>
  </si>
  <si>
    <t>ANGELICA MARIA MORENO DELGADO</t>
  </si>
  <si>
    <t>DDENISE ARGOTY PERDOMO</t>
  </si>
  <si>
    <t xml:space="preserve">DIANA MARCELA MARULANDA </t>
  </si>
  <si>
    <t>JOHANA ANDREA BEDOYA ARANZALES</t>
  </si>
  <si>
    <t>ALMA MARIA VALENCIA PINTO</t>
  </si>
  <si>
    <t>MARIA INES FERRO SUAREZ</t>
  </si>
  <si>
    <t>CENIA MINA ARARAT</t>
  </si>
  <si>
    <t>DOLORES FIGUEROA MOSQUERA</t>
  </si>
  <si>
    <t>MELVIS INES SARMIENTO MANGA</t>
  </si>
  <si>
    <t>MABEL YANETH PRIETO PRIETO</t>
  </si>
  <si>
    <t>VILMA ESTHER MEDINA AGUILAR</t>
  </si>
  <si>
    <t>WENDY HELENA DEL REAL CANENCIA</t>
  </si>
  <si>
    <t>YURANIS PAOLA RAMOS SUAREZ</t>
  </si>
  <si>
    <t>MARIA DEL PILAR PEREZ PEREZ</t>
  </si>
  <si>
    <t>SAIDA HERNANDEZ JIMENEZ</t>
  </si>
  <si>
    <t>BLANCA YANETH MARTINEZ SALGADO</t>
  </si>
  <si>
    <t>MARTHA ISABEL MORALES PAEZ</t>
  </si>
  <si>
    <t>SANDRA KARINNA HERNANDEZ MEDINA</t>
  </si>
  <si>
    <t>DIANA FABIOLA ROJAS BERNAL</t>
  </si>
  <si>
    <t>ANGELA YOHANA BERNAL BARBOSA</t>
  </si>
  <si>
    <t>ELVIRA SALCEDO SALCEDO</t>
  </si>
  <si>
    <t>ROSALBA MUÑOZ GOMEZ</t>
  </si>
  <si>
    <t>ALBA LUCIA CRUZ RODRIGUEZ</t>
  </si>
  <si>
    <t>DORA CECILIA BARAJAS RODRIGUEZ</t>
  </si>
  <si>
    <t>LUCY STELLA PEÑA MOSQUERA</t>
  </si>
  <si>
    <t>MARIA NARCISA CHAVERRA CHALA</t>
  </si>
  <si>
    <t>YENCY JACIBE CARVAJAL TIERRADENTRO</t>
  </si>
  <si>
    <t>SANDRA MILENA SARMIENTO TOVAR</t>
  </si>
  <si>
    <t>CONSUELO JESUS PEDROZA CAMPO</t>
  </si>
  <si>
    <t>MARGARITA ROSA LUBO NOCHES</t>
  </si>
  <si>
    <t>MONICA DEL ROSARIO RODRIGUEZ OROZCO</t>
  </si>
  <si>
    <t>KATIUSCA DE LA HOZ MORA</t>
  </si>
  <si>
    <t>YIBETH MARCELA HERRERA HERNANDEZ</t>
  </si>
  <si>
    <t>RUBI ESPERANZA ARGOTI ARGOTI</t>
  </si>
  <si>
    <t>GLORIA ANDREA SUAREZ ROSERO</t>
  </si>
  <si>
    <t>AURA DIANA GARCIA BURBANO</t>
  </si>
  <si>
    <t>SANDRA XIMENA JIMENEZ CORDOBA</t>
  </si>
  <si>
    <t>REBECA ALEXANDRA BENAVIDES ERAZO</t>
  </si>
  <si>
    <t>MARCELA PATRICIA MONCAYO LOPEZ</t>
  </si>
  <si>
    <t>DIANA CAROLINA MARTINEZ REYES</t>
  </si>
  <si>
    <t>CIGRID MAYERLY SUAREZ MANRIQUE</t>
  </si>
  <si>
    <t>NATALY SILVA CORTES</t>
  </si>
  <si>
    <t>LUZ CARIME HURTADO ROJAS</t>
  </si>
  <si>
    <t>DIANA GALLEGO ROZO</t>
  </si>
  <si>
    <t>LUZ DARY PAZ CHAGUENDO</t>
  </si>
  <si>
    <t>SANDRA PATRICIA BUITRAGO PATIÑO</t>
  </si>
  <si>
    <t>IVETTE ISLEEN ABELLA BOLIVAR</t>
  </si>
  <si>
    <t>VIVIANA PEÑA CASANOVA</t>
  </si>
  <si>
    <t>VANESSA FRAY AGUILAR</t>
  </si>
  <si>
    <t>VIVIANA MARIA CARDONA JIMENEZ</t>
  </si>
  <si>
    <t>IRINA PAOLA TRESPALACIOS VANEGAS</t>
  </si>
  <si>
    <t>MARTHA INES RITA FERNANDEZ MOLINA</t>
  </si>
  <si>
    <t>VIVIANA CORREDOR GARCIA</t>
  </si>
  <si>
    <t>MARIA MONICA SIERRA VARGAS</t>
  </si>
  <si>
    <t>AMANDA MARTINA SANCHEZ SANCHEZ</t>
  </si>
  <si>
    <t>JAQUELINE BOGOTA CANTOR</t>
  </si>
  <si>
    <t>JOHANNA MILETH DELVASTO ORTIZ</t>
  </si>
  <si>
    <t>MARIA CLEMENCIA PEREZ URIBE</t>
  </si>
  <si>
    <t>MONICA NIÑO DIAZ</t>
  </si>
  <si>
    <t>MYRIAM CONSUELO GARCIA MENDEZ</t>
  </si>
  <si>
    <t>CLAUDIA PATRICIA APONTE BELEÑO</t>
  </si>
  <si>
    <t>ELCY JANNETH BARRIGA DIAZ</t>
  </si>
  <si>
    <t>CARMEN ROSA VELASQUEZ SANCHEZ</t>
  </si>
  <si>
    <t>MERY MOLINA ROJAS</t>
  </si>
  <si>
    <t>LILIAN ANGELICA VACA SOLANO</t>
  </si>
  <si>
    <t>FLOR NALLIBER DOMINGUEZ TORRES</t>
  </si>
  <si>
    <t>NUBIA CLARENA PEREZ VELANDIA</t>
  </si>
  <si>
    <t xml:space="preserve">GINA SUCEL ACEVEDO </t>
  </si>
  <si>
    <t>OMAIRA YANETH OSPINA GUTIERREZ</t>
  </si>
  <si>
    <t>DOLFI ROJAS BALLESTEROS</t>
  </si>
  <si>
    <t>LUZ DARY TORRES OLAYA</t>
  </si>
  <si>
    <t>MAIRA ZENERY ALFONSO CUELLAR</t>
  </si>
  <si>
    <t>GUILLERMINA YAGUARA PEDROZA</t>
  </si>
  <si>
    <t>SONIA DEL CARMEN ALVAREZ CASTILLO</t>
  </si>
  <si>
    <t>TATIANA MELINDA FORBES MANUEL</t>
  </si>
  <si>
    <t>JENNY ROCIO VARGAS PEREZ</t>
  </si>
  <si>
    <t>MAYRA NAYARITH VILLAZANA GONZALEZ</t>
  </si>
  <si>
    <t>NHORA CONSTANZA GUTIERREZ JIMENEZ</t>
  </si>
  <si>
    <t>FLOR ELVIA URREGO MARTINEZ</t>
  </si>
  <si>
    <t>LINA MARIA CARDENAS TORRES</t>
  </si>
  <si>
    <t>JOHANA ANDREA PALACIO CALLE</t>
  </si>
  <si>
    <t>BLANCA JOHANA RIOS DUQUE</t>
  </si>
  <si>
    <t>NUBIA ROSA MEJIA PARRA</t>
  </si>
  <si>
    <t>GUADALUPE SANCHEZ PALMA</t>
  </si>
  <si>
    <t>GLORIA PATRICIA MIRA CORREA</t>
  </si>
  <si>
    <t>SANDRA PATRICIA BALLESTEROS MUÑOZ</t>
  </si>
  <si>
    <t>LUZ DANAYS BEJARANO BERMUDEZ</t>
  </si>
  <si>
    <t>ANA MILENA MOSQUERA PALACIOS</t>
  </si>
  <si>
    <t>BEATRIZ HELENA BOTERO MONTALVO</t>
  </si>
  <si>
    <t>DENIS ALEXANDRA CARVAJAL MORENO</t>
  </si>
  <si>
    <t>CLAUDIA PATRICIA MUNERA PRECIADO</t>
  </si>
  <si>
    <t>CLAUDIA PATRICIA GOMEZ GUTIERREZ</t>
  </si>
  <si>
    <t>ELIZABETH MALDONADO LUNA</t>
  </si>
  <si>
    <t>LINA MARCELA RIVERA MEJIA</t>
  </si>
  <si>
    <t>MIRYAM DEL CARMEN MENA CHALA</t>
  </si>
  <si>
    <t>BIBIANA ANDREA PRESIGA CARO</t>
  </si>
  <si>
    <t>ERICA CRISTINA CARRASCAL GALLEGO</t>
  </si>
  <si>
    <t>MARTHA SUSANA HERNANDEZ ALVAREZ</t>
  </si>
  <si>
    <t xml:space="preserve">OLGA LUCIA PEREZ </t>
  </si>
  <si>
    <t>NMITSY JEANINE BAEZ ALVAREZ</t>
  </si>
  <si>
    <t>YANA CRISTINA GONZALEZ FLOREZ</t>
  </si>
  <si>
    <t>LENNY EMILETH PEDRAZA GIRON</t>
  </si>
  <si>
    <t>MARTHA ISABEL PATIÑO CRUZ</t>
  </si>
  <si>
    <t>KELLY YOHANA MARTINEZ AMAYA</t>
  </si>
  <si>
    <t>KAREN CECILIA SARMIENTO BARON</t>
  </si>
  <si>
    <t>ADIELA DEL CARMEN BENITEZ CHARRIA</t>
  </si>
  <si>
    <t>NUBIA SUSANA LOPEZ PRIETO</t>
  </si>
  <si>
    <t>MARTHA CECILIA ARIAS MARROQUIN</t>
  </si>
  <si>
    <t>NOHORA PATRICIA ROBAYO GUERRERO</t>
  </si>
  <si>
    <t>MARIA JULIANA SERRANO ORTIZ</t>
  </si>
  <si>
    <t>MYRIAM MARTINEZ RAMIREZ</t>
  </si>
  <si>
    <t>GILIA INES VASQUEZ RODRIGUEZ</t>
  </si>
  <si>
    <t>AMINTA VILLAMIZAR MORA</t>
  </si>
  <si>
    <t>MARTHA INES VELANDIA MARTINEZ</t>
  </si>
  <si>
    <t>MARTHA JANNETH GALINDO RUIZ</t>
  </si>
  <si>
    <t>NEYLA LOPEZ FLOREZ</t>
  </si>
  <si>
    <t xml:space="preserve">BLANCA CECILIA TRIANA </t>
  </si>
  <si>
    <t>GLADYS POLO FLOREZ</t>
  </si>
  <si>
    <t>MERCEDES GARCIA VELANDIA</t>
  </si>
  <si>
    <t>MARIA INES PEREZ SALAMANCA</t>
  </si>
  <si>
    <t>LUZ NELLY RODRIGUEZ GARNICA</t>
  </si>
  <si>
    <t>MARTHA ISABEL RODRIGUEZ AMAYA</t>
  </si>
  <si>
    <t>MARGARITA MARIA VIVAS CARDENAS</t>
  </si>
  <si>
    <t>MARTHA PRISCILA DELGADO MORENO</t>
  </si>
  <si>
    <t>SARA IRLANDA VALENCIA DONCEL</t>
  </si>
  <si>
    <t>MARIA HOSANA RUIZ VARGAS</t>
  </si>
  <si>
    <t>TERESA CORTES ANGULO</t>
  </si>
  <si>
    <t>MARIA PATRICIA MARROQUIN CIENDUA</t>
  </si>
  <si>
    <t>LILIANA BEATRIZ GARCIA MURCIA</t>
  </si>
  <si>
    <t>ELSY VARGAS LOPEZ</t>
  </si>
  <si>
    <t>LUZ YOLANDA TORO SUAREZ</t>
  </si>
  <si>
    <t>ZORAYA PERDOMO VASQUEZ</t>
  </si>
  <si>
    <t>OLGA PATRICIA AVILES VALENCIA</t>
  </si>
  <si>
    <t>BLEIDY ROCIO GAMBOA BEJARANO</t>
  </si>
  <si>
    <t>YOLANDA ESCOBAR MARTINEZ</t>
  </si>
  <si>
    <t>LUZ MARIDEL AVILA SUAREZ</t>
  </si>
  <si>
    <t>OLGA LUCIA DAZA SANCHEZ</t>
  </si>
  <si>
    <t>DIANA ASTRID GUERRERO MENDOZA</t>
  </si>
  <si>
    <t>ANGELA PATRICIA SANCHEZ HURTADO</t>
  </si>
  <si>
    <t>MARIA CRISTINA DANIELS CARDOZO</t>
  </si>
  <si>
    <t>MYRIAN CHACON SANABRIA</t>
  </si>
  <si>
    <t>ANGELICA URAZAN PENAGOS</t>
  </si>
  <si>
    <t>ILSA STELLA ROJAS LOPEZ</t>
  </si>
  <si>
    <t>LUZ ESPERANZA SANABRIA BARRERA</t>
  </si>
  <si>
    <t>SANDRA LILIANA CANO CARVAJAL</t>
  </si>
  <si>
    <t>NOHORA SUSANA BONILLA GUZMAN</t>
  </si>
  <si>
    <t>CLAUDIA LILIANA MORENO TRIANA</t>
  </si>
  <si>
    <t>KATTERINE NAYIBE MARTINEZ GONZALEZ</t>
  </si>
  <si>
    <t>ANA CECILIA ANGARITA GARCIA</t>
  </si>
  <si>
    <t>CAROLINA DIAZ PARRA</t>
  </si>
  <si>
    <t>OLGA LUCIA CRUZ GUERRERO</t>
  </si>
  <si>
    <t>ANA CONSTANZA POLANIA ALMARIO</t>
  </si>
  <si>
    <t>CLAUDIA MARLENY CUADROS PULIDO</t>
  </si>
  <si>
    <t>MONICA BRICEÑO CASTELLANOS</t>
  </si>
  <si>
    <t>MARIA FERNANDA LLANO GAITAN</t>
  </si>
  <si>
    <t>NIDIA YAMILE ROMERO OLAYA</t>
  </si>
  <si>
    <t>ANA RUTH HURTADO GIRALDO</t>
  </si>
  <si>
    <t>SANDRA PATRICIA CORDERO RODRIGUEZ</t>
  </si>
  <si>
    <t>NUBIA ESMERALDA ORTEGON MARTINEZ</t>
  </si>
  <si>
    <t>SANDRA LILIANA ROMERO MORA</t>
  </si>
  <si>
    <t>BLANCA CECILIA NIETO FUENTES</t>
  </si>
  <si>
    <t>JENNY PATRICIA RODRIGUEZ CUERVO</t>
  </si>
  <si>
    <t xml:space="preserve">SANDRA YANIRA PINEDA </t>
  </si>
  <si>
    <t>DIANA MARCELA GONZALEZ CADENA</t>
  </si>
  <si>
    <t>NORMA PATRICIA SANCHEZ CUBIDES</t>
  </si>
  <si>
    <t>MARIA NIDIA RUEDA LARGO</t>
  </si>
  <si>
    <t>LILIANA EDITH RATIVA CONTRERAS</t>
  </si>
  <si>
    <t>EMMA PAOLA ANGULO JIMENEZ</t>
  </si>
  <si>
    <t>SANDRA JOHANA AMAYA RODRIGUEZ</t>
  </si>
  <si>
    <t>ANDREA CONSTANZA RAMIREZ MEDINA</t>
  </si>
  <si>
    <t>SANDRA BIBIANA GONZALEZ ZAMORA</t>
  </si>
  <si>
    <t>ANGELA YIRA JIMENEZ CASALLAS</t>
  </si>
  <si>
    <t>MARIA FERNANDA GUTIERREZ ARZUAGA</t>
  </si>
  <si>
    <t>NURY DURLEY ZAMORA LESMES</t>
  </si>
  <si>
    <t>JENNIFFER ALEXANDRA VELASCO NIETO</t>
  </si>
  <si>
    <t>VILMA PATRICIA IDARRAGA DUITAMA</t>
  </si>
  <si>
    <t>PAMELA ADRIANA DAZA PULIDO</t>
  </si>
  <si>
    <t>ANDREA CAROLINA RODRIGUEZ SANCHEZ</t>
  </si>
  <si>
    <t>CAROLINA RUIZ HERRERA</t>
  </si>
  <si>
    <t>LUZ ANGELA CORTES RAMIREZ</t>
  </si>
  <si>
    <t>MARIA ANDREA TORRES PEREZ</t>
  </si>
  <si>
    <t>JOHANNA MERCEDES MARTIN GONZALEZ</t>
  </si>
  <si>
    <t>PILAR ADRIANA PATIÑO PLAZAS</t>
  </si>
  <si>
    <t>ERIDIANI ANANGE VIATELA SIERRA</t>
  </si>
  <si>
    <t>ANA MARIA OCHOA TABARES</t>
  </si>
  <si>
    <t>DIANA ESPERANZA DURAN GARCIA</t>
  </si>
  <si>
    <t>DIANA MILENA MORENO LOPEZ</t>
  </si>
  <si>
    <t>NANCY ROMERO MARTINEZ</t>
  </si>
  <si>
    <t>MARCELA LARA TORO</t>
  </si>
  <si>
    <t>ANA MARCELA MANCO MONTEALEGRE</t>
  </si>
  <si>
    <t>VALENTINA DICARLO DE VELASQUEZ</t>
  </si>
  <si>
    <t>SANDRA LILIANA PINEDA RAMIREZ</t>
  </si>
  <si>
    <t>BIBIANA STELLA CARDONA ALVAREZ</t>
  </si>
  <si>
    <t>GEIDY MIREYA GOMEZ FEO</t>
  </si>
  <si>
    <t>KENLY JOHANA BARRERA RAMIREZ</t>
  </si>
  <si>
    <t>ANGELA GISELA DAZA PULIDO</t>
  </si>
  <si>
    <t>JOHANNA MILENA HERNANDEZ PARRA</t>
  </si>
  <si>
    <t>NINI YOHANA FARFAN MUNEVAR</t>
  </si>
  <si>
    <t>KEMBERLYN CHINCHILLA GUERRA</t>
  </si>
  <si>
    <t>LUZ ADRIANA PINEDA RAMIREZ</t>
  </si>
  <si>
    <t>TATIANA DIAZ SAAVEDRA</t>
  </si>
  <si>
    <t>ALEJANDRA JINNETH PINILLA REYES</t>
  </si>
  <si>
    <t>SANDRA MALLEY ROMERO AGUDELO</t>
  </si>
  <si>
    <t>SANDRA PAOLA MORENO SANCHEZ</t>
  </si>
  <si>
    <t>ASTRID ROLDAN AGUIRRE</t>
  </si>
  <si>
    <t>DIANA MILENA GARZON BOLIVAR</t>
  </si>
  <si>
    <t>LEIDY CAROLINA VACARES ROMERO</t>
  </si>
  <si>
    <t>JHENIT JASMIN LOPEZ HERREÑO</t>
  </si>
  <si>
    <t>ISABEL CRISTINA RAMIREZ VILLEGAS</t>
  </si>
  <si>
    <t>MARIA DIANA CAROLINA FRESNEDA SEPULVEDA</t>
  </si>
  <si>
    <t xml:space="preserve">JOHANNA MELISSA GARZON </t>
  </si>
  <si>
    <t xml:space="preserve">ANGELA ROCIRY LONGAS BELTRAN </t>
  </si>
  <si>
    <t>ANGELA ANDREA HIDALGO MOLANO</t>
  </si>
  <si>
    <t>MONICA ALEXANDRA RINCON CHAPARRO</t>
  </si>
  <si>
    <t>MARIA ROCIO TORRES RODRIGUEZ</t>
  </si>
  <si>
    <t>JENNY CAROLINA GARCIA AVELLANEDA</t>
  </si>
  <si>
    <t>LINA JOHANNA CARDENAS VARGAS</t>
  </si>
  <si>
    <t>VILMA DEYANIRA SANCHEZ ULLOA</t>
  </si>
  <si>
    <t>LISSETTE JOHANNA VELASQUEZ CALDERON</t>
  </si>
  <si>
    <t>OLGA ROCIO QUILAGUY QUINTERO</t>
  </si>
  <si>
    <t>OLGA LUCIA NARVAEZ SOLORZANO</t>
  </si>
  <si>
    <t>ANA CAROLINA INSIGNARES CASTAÑEDA</t>
  </si>
  <si>
    <t>JENNY PAOLA ALVAREZ PLAZAS</t>
  </si>
  <si>
    <t xml:space="preserve">DIANA MARLILI CONTRINA MORENO </t>
  </si>
  <si>
    <t>CAROLINA URQUIJO YANQUEN</t>
  </si>
  <si>
    <t>ANDREA DEL PILAR LEGUIZAMON MORALES</t>
  </si>
  <si>
    <t>CLAUDIA ALEXANDRA TRIANA LUGO</t>
  </si>
  <si>
    <t>SANDRA MILENA SUAREZ ARIAS</t>
  </si>
  <si>
    <t>ADRIANA PAOLA CUERVO PULIDO</t>
  </si>
  <si>
    <t>VIVIANA PAOLA MORENO MARTINEZ</t>
  </si>
  <si>
    <t>SANDRA MILENA BARRAGAN CEDIEL</t>
  </si>
  <si>
    <t>JENNY MAGNOLIA AGUILERA IZQUIERDO</t>
  </si>
  <si>
    <t>ANDREA PAOLA ROA SILVA</t>
  </si>
  <si>
    <t>DIANA RUIZ HERRERA</t>
  </si>
  <si>
    <t>MARBY JULIETH PEÑA SERRATO</t>
  </si>
  <si>
    <t>NELLY ROCIO VELOZA PORRAS</t>
  </si>
  <si>
    <t>SONIA CONSTANZA MAHECHA ARENAS</t>
  </si>
  <si>
    <t>LADY ANDREA ARCHILA GOYENECHE</t>
  </si>
  <si>
    <t>BLANCA LUCIA ORDUÑA OLARTE</t>
  </si>
  <si>
    <t>ADRIANA MERCEDES RODRIGUEZ VILLATE</t>
  </si>
  <si>
    <t>NATALIA SANCHEZ ORTEGA</t>
  </si>
  <si>
    <t>CAROLINA CASTAÑO MARTINEZ</t>
  </si>
  <si>
    <t>ANGEL CATALINA ACOSTA RIVERA</t>
  </si>
  <si>
    <t>ROSA ELIZABETH CASTILLO VASQUEZ</t>
  </si>
  <si>
    <t>DIANA MARCELA BUITRAGO MEDINA</t>
  </si>
  <si>
    <t>DIANA CAROLINA GUARNIZO HERNANDEZ</t>
  </si>
  <si>
    <t>LUZ ALEXANDRA CASTRO RUIZ</t>
  </si>
  <si>
    <t>DIANA CAROLINA GIL GUTIERREZ</t>
  </si>
  <si>
    <t>SANDRA PATRICIA MARIN GARZON</t>
  </si>
  <si>
    <t>JASBLEIDER GOMEZ GORDILLO</t>
  </si>
  <si>
    <t>SANDRA MILENA BOTON SAENZ</t>
  </si>
  <si>
    <t xml:space="preserve">MARIA NANCY SEPULVEDA </t>
  </si>
  <si>
    <t>MONICA ASTRID MAHECHA RAMIREZ</t>
  </si>
  <si>
    <t>LAURA BEATRIZ ROJAS MARTIN</t>
  </si>
  <si>
    <t>VILMA MENDOZA VARGAS</t>
  </si>
  <si>
    <t>JOHANNA ANDREA AGUILERA ALZATE</t>
  </si>
  <si>
    <t>ANGELA MARCELA JARAMILLO CORREDOR</t>
  </si>
  <si>
    <t>LEIDY YOHANNA CASTAÑO OSORIO</t>
  </si>
  <si>
    <t>KAREN JOHANNA YAÑEZ PEREZ</t>
  </si>
  <si>
    <t>MARIA CLAUDIA GOMEZ SALAZAR</t>
  </si>
  <si>
    <t>MING ROSMY ARBOLEDA BLANQUICET</t>
  </si>
  <si>
    <t>JISSETH MARIA LASCARRO PACHECO</t>
  </si>
  <si>
    <t>MARILUZ QUINTANA BERMUDEZ</t>
  </si>
  <si>
    <t>YOLIMA PATRICIA PERALTA CHINCHIA</t>
  </si>
  <si>
    <t>MARIA IDALIDES BRUGES PLATA</t>
  </si>
  <si>
    <t>MARIA JOSE DIAZ SANCHEZ</t>
  </si>
  <si>
    <t>YULI CAROLINA BOLAÑOS PORTILLA</t>
  </si>
  <si>
    <t>ESTHER DEL SOCORRO PORTILLA ARIAS</t>
  </si>
  <si>
    <t>ELSA LUCIA CABRERA GOMEZ</t>
  </si>
  <si>
    <t>LILIANA ELIZABETH AYALA GAVILANES</t>
  </si>
  <si>
    <t>CARMEN LILIANA JIMENEZ VELASCO</t>
  </si>
  <si>
    <t>NELLY ESPERANZA BERNAL MEAURI</t>
  </si>
  <si>
    <t>MARIA FANNY VELANDIA SALAZAR</t>
  </si>
  <si>
    <t>MARTHA AYDEE RODRIGUEZ GONZALEZ</t>
  </si>
  <si>
    <t>XIOMARA PEÑARANDA SUAREZ</t>
  </si>
  <si>
    <t>JENY CAROLINA PARADA DIAZ</t>
  </si>
  <si>
    <t>INDIRA RINCON RUBIO</t>
  </si>
  <si>
    <t>MILSEN NEREYDA DAZA HERNANDEZ</t>
  </si>
  <si>
    <t>ELIANA KATHERINE ARBOLEDA DEL REAL</t>
  </si>
  <si>
    <t>YUDIS AMPARO GOMEZ SILVA</t>
  </si>
  <si>
    <t>MARINA EUGENIA HURTADO CHAPARRO</t>
  </si>
  <si>
    <t>CAROLINA DELGADO NIÑO</t>
  </si>
  <si>
    <t>GLADYS CUEVAS HERNANDEZ</t>
  </si>
  <si>
    <t>DIANA PATRICIA CHACON SANTOS</t>
  </si>
  <si>
    <t>MARYSOL TURIZO ECHEVERRI</t>
  </si>
  <si>
    <t>SULAY INEIDA VARGAS JAIMES</t>
  </si>
  <si>
    <t>ANGELA MARIA DIAZ JIMENEZ</t>
  </si>
  <si>
    <t>GINA MILENA DIAZ SERRANO</t>
  </si>
  <si>
    <t>YESICA PATRICIA VERGARA REVOLLEDO</t>
  </si>
  <si>
    <t>MARIBEL BARROS BARRETO</t>
  </si>
  <si>
    <t>YAMILED PAY GUZMAN</t>
  </si>
  <si>
    <t>MARIA YENIFER PRADA PEÑA</t>
  </si>
  <si>
    <t>JACKELINE MURCIA MOLINA</t>
  </si>
  <si>
    <t>SANDRA JANETH HOMEZ SILVA</t>
  </si>
  <si>
    <t>MARTHA LILIANA ALARCON CARREÑO</t>
  </si>
  <si>
    <t>INGRY LORENA MARMOLEJO LLANOS</t>
  </si>
  <si>
    <t>MADELEINE OBREGON PRETEL</t>
  </si>
  <si>
    <t>LARIZA LICETH BURBANO RIVERA</t>
  </si>
  <si>
    <t>YISELA DUERO AUDOR</t>
  </si>
  <si>
    <t>MARCELA PAOLA HERRERA DIAZ</t>
  </si>
  <si>
    <t xml:space="preserve">GEMNY ESPERANZA MAURNO </t>
  </si>
  <si>
    <t>LISSETH NAYIBE PUENTES QUINTERO</t>
  </si>
  <si>
    <t>ADRIANA MARCELA HINOJOSA CASTAÑEDA</t>
  </si>
  <si>
    <t>SANDRA LILIANA CUELLAR ROJAS</t>
  </si>
  <si>
    <t>CARLOS ANDRES RESTREPO GIRALDO</t>
  </si>
  <si>
    <t>EDWIN ALEXANDER MUÑOZ HERRERA</t>
  </si>
  <si>
    <t>DERIAM ANDRES CORTES OQUENDO</t>
  </si>
  <si>
    <t>VICTOR DARIO AYALA MARIN</t>
  </si>
  <si>
    <t>OSCAR EDUARDO SANABRIA VASQUEZ</t>
  </si>
  <si>
    <t>JADER ARBEY GOMEZ RESTREPO</t>
  </si>
  <si>
    <t>JAIME ANDERSON YEPES SALAZAR</t>
  </si>
  <si>
    <t>JORGE IVAN RUIZ ARIAS</t>
  </si>
  <si>
    <t>FRANCISCO JAVIER NARVAEZ RESTREPO</t>
  </si>
  <si>
    <t>ANDY OVIEDO ROJAS</t>
  </si>
  <si>
    <t>MANUEL BILLI VALERA RAYO</t>
  </si>
  <si>
    <t>OSWALDO MIGUEL LEDEZMA MERCADO</t>
  </si>
  <si>
    <t xml:space="preserve">EDUARDO IGNACIO GONZALEZ </t>
  </si>
  <si>
    <t>EVELIO JOSE VIDES CONTRERAS</t>
  </si>
  <si>
    <t>WENCESLAO JOSE MESTRE VIVES</t>
  </si>
  <si>
    <t>JESUS ALBERTO VILLAFAÑE BARROS</t>
  </si>
  <si>
    <t>JUAN GABRIEL HERNANDEZ MARTINEZ</t>
  </si>
  <si>
    <t>HERNAN ENRIQUE RAMOS ACOSTA</t>
  </si>
  <si>
    <t>EDWIN DE JESUS SILVERA CORONADO</t>
  </si>
  <si>
    <t>ALEX DEAN YEPES BARRIOS</t>
  </si>
  <si>
    <t>ORLANDO CHARRIS SALAZAR</t>
  </si>
  <si>
    <t>JORGE ELIECER ANTEQUERA CONTRERAS</t>
  </si>
  <si>
    <t>JOSE JULIAN PERALTA VASQUEZ</t>
  </si>
  <si>
    <t>GERMAN ARTURO DE LEON PORRAS</t>
  </si>
  <si>
    <t>JOSE ALEXANDER RUEDA SANTANDER</t>
  </si>
  <si>
    <t>IVAN ANTONIO HERRERA PEREZ</t>
  </si>
  <si>
    <t>ALEXANDER SERNA VARON</t>
  </si>
  <si>
    <t>RUBEN DARIO ESGUERRA REBOLLEDO</t>
  </si>
  <si>
    <t>YAIR ANTONIO MORENO GOMEZ</t>
  </si>
  <si>
    <t>LUIS ALBERTO TERAN PRENTT</t>
  </si>
  <si>
    <t>FARID NICOLAS ESLAIT ZAMBRANO</t>
  </si>
  <si>
    <t>ORLANDO RAFAEL OCAMPO BARRIOS</t>
  </si>
  <si>
    <t>EDGAR RICARDO VARGAS ARIAS</t>
  </si>
  <si>
    <t>RAFAEL PUA RIOS</t>
  </si>
  <si>
    <t>GUILLERMO ANTONIO CARDONA ROJAS</t>
  </si>
  <si>
    <t>RAFAEL DARIO DE LA OSSA REYES</t>
  </si>
  <si>
    <t>WOLFGANG GARCIA ECHENIQUE</t>
  </si>
  <si>
    <t>JESUS JAVIER SUAREZ LOPEZ</t>
  </si>
  <si>
    <t>JULIO JOSE MENDOZA BAÑOS</t>
  </si>
  <si>
    <t>EFRAIN HERRERA TORRES</t>
  </si>
  <si>
    <t>ERIS MORE ORTEGA</t>
  </si>
  <si>
    <t>RAUL ENRIQUE SARMIENTO ESCORCIA</t>
  </si>
  <si>
    <t>EDWIN MACHACON ALVAREZ</t>
  </si>
  <si>
    <t>EDUARDO JOSE MARRIAGA GAVIRIA</t>
  </si>
  <si>
    <t>CRISTIAN FIGUEROA BARRERA</t>
  </si>
  <si>
    <t>HERNAN ALONSO CRUZ DIAZ</t>
  </si>
  <si>
    <t>OSCAR GUERRERO AGUDELO</t>
  </si>
  <si>
    <t>ROBERT TORRES FONTALVO</t>
  </si>
  <si>
    <t>IBSEN MORENO VEGA</t>
  </si>
  <si>
    <t>ELIO ENRIQUE PRADA BELTRAN</t>
  </si>
  <si>
    <t>ARNULFO CASTRO LOZANO</t>
  </si>
  <si>
    <t>HENRY GEOVANI AFRICANO PEREZ</t>
  </si>
  <si>
    <t>WILLIAM FERNANDO ROJO VARGAS</t>
  </si>
  <si>
    <t>ADOLFO DE JESUS VEGA GOMEZ</t>
  </si>
  <si>
    <t>MIGUEL ROMERO HERNANDEZ</t>
  </si>
  <si>
    <t>GABRIEL GUERRERO MORANTES</t>
  </si>
  <si>
    <t>RONAL HARBEY RIVERA RODRIGUEZ</t>
  </si>
  <si>
    <t>JOSE PEDRO GOMEZ MORENO</t>
  </si>
  <si>
    <t>LUIS HERNANDO GUIO OCHOA</t>
  </si>
  <si>
    <t>MANUEL ALBERTO GOMEZ CALDERON</t>
  </si>
  <si>
    <t>GERMAN ADOLFO LOAIZA OCAMPO</t>
  </si>
  <si>
    <t>GUSTAVO ADOLFO QUINTERO VELEZ</t>
  </si>
  <si>
    <t>JOSUE ALBERTO GIL GONZALEZ</t>
  </si>
  <si>
    <t>JOSE DUBAN MURCIA VALENCIA</t>
  </si>
  <si>
    <t>MOISES GARCIA HIGINIO</t>
  </si>
  <si>
    <t>JUAN CARLOS MUÑOZ LOPEZ</t>
  </si>
  <si>
    <t>GERMAN DARIO ARIAS ESCOBAR</t>
  </si>
  <si>
    <t>DIEGO ALEXANDER QUINTERO VELASQUEZ</t>
  </si>
  <si>
    <t>JUAN CARLOS ZULUAGA DUCUARA</t>
  </si>
  <si>
    <t>CARLOS ARTURO CASTAÑEDA GARCIA</t>
  </si>
  <si>
    <t>ROOSVERTH ENRIQUE ARIAS GIRALDO</t>
  </si>
  <si>
    <t>JOSE ARLEY CAMPO INGA</t>
  </si>
  <si>
    <t>EDIER LUCIRO FERNANDEZ VALLEJO</t>
  </si>
  <si>
    <t>ABELARDO ALFREDO GOMEZ MENDEZ</t>
  </si>
  <si>
    <t>DARIO FERNANDO DAZA DORADO</t>
  </si>
  <si>
    <t>JOHN JAIRO DIAZ GARZON</t>
  </si>
  <si>
    <t>DIDIER ALBEIRO SARRIA URREA</t>
  </si>
  <si>
    <t>VICTOR HUGO TIRADO URBANO</t>
  </si>
  <si>
    <t>ALVARO ERNESTO FERNANDEZ VALLEJO</t>
  </si>
  <si>
    <t>IVAN RICARDO CRUZ PALECHOR</t>
  </si>
  <si>
    <t>MIGUEL ANGEL MUÑOZ NAVIA</t>
  </si>
  <si>
    <t>ELMIS RIOS RODRIGUEZ</t>
  </si>
  <si>
    <t>LUIS ENRIQUE ESPEJERO SALCEDO</t>
  </si>
  <si>
    <t>EDGARDO JOSE QUIROZ PACHECO</t>
  </si>
  <si>
    <t>JACOB MANUEL PALOMO PACHECO</t>
  </si>
  <si>
    <t>ENDRIC RAFAEL SALGADO QUIÑONEZ</t>
  </si>
  <si>
    <t>CARLOS ARTURO PENAGOS RAMOS</t>
  </si>
  <si>
    <t>HEMEL ROGELIO CRUZ PALACIO</t>
  </si>
  <si>
    <t>GUSTAVO SOLANO FAJARDO</t>
  </si>
  <si>
    <t>JOSE ALCIDES PULIDO GALINDO</t>
  </si>
  <si>
    <t>ALVARO RUEDA RINCON</t>
  </si>
  <si>
    <t>WILLIAM JAVIER SALGADO LOPEZ</t>
  </si>
  <si>
    <t>JORGE ABRAHAM PLAZAS MORENO</t>
  </si>
  <si>
    <t>JOSE AFRANIO MUÑOZ QUINTERO</t>
  </si>
  <si>
    <t>PEDRO ANTONIO PIÑEROS GONZALEZ</t>
  </si>
  <si>
    <t>JAVIER DARIO CARDENAS GONZALEZ</t>
  </si>
  <si>
    <t xml:space="preserve">JULIO HERNANDO TUNAROSA </t>
  </si>
  <si>
    <t>JOSE BERNARDO CASAS PIRAQUIVE</t>
  </si>
  <si>
    <t>OSCAR JAVIER SANTOS OSMA</t>
  </si>
  <si>
    <t>HELSINBER BOGOTA MOTTA</t>
  </si>
  <si>
    <t>ANDRES ARTURO SANCHEZ REYES</t>
  </si>
  <si>
    <t>ANGEL JAIRO YEPEZ JIMENEZ</t>
  </si>
  <si>
    <t>GELMER RODRIGUEZ AGUIRRE</t>
  </si>
  <si>
    <t>JAIME ENRIQUE ORTIZ GOMEZ</t>
  </si>
  <si>
    <t>ADOLFO GONZALEZ VILLAR</t>
  </si>
  <si>
    <t>ALVARO RODRIGUEZ GOMEZ</t>
  </si>
  <si>
    <t>HENRY ARMANDO COLLAZOS LOPEZ</t>
  </si>
  <si>
    <t>OROSMAN MONTAÑO BARRANTES</t>
  </si>
  <si>
    <t>JUAN CARLOS SALAS GUEVARA</t>
  </si>
  <si>
    <t>LUIS ALEJANDRO TRUJILLO GUERRA</t>
  </si>
  <si>
    <t>MARIO DELGADO AGUACIA</t>
  </si>
  <si>
    <t>LUIS ALBERTO SANTAMARIA CAÑAS</t>
  </si>
  <si>
    <t>RAFAEL ANTONIO RODRIGUEZ ARIAS</t>
  </si>
  <si>
    <t>IAN SERGIO BUENO AGUIRRE</t>
  </si>
  <si>
    <t>JAVIER ORLANDO MORALES PARRA</t>
  </si>
  <si>
    <t>FREDY WILMAN GUERRA OYUELA</t>
  </si>
  <si>
    <t>JULIO CESAR HERRERA LINARES</t>
  </si>
  <si>
    <t>EVER EDGAR CAMELO GONZALEZ</t>
  </si>
  <si>
    <t>CARLOS ALBERTO BERMUDEZ GARCIA</t>
  </si>
  <si>
    <t>JAVIER FAJARDO RAMIREZ</t>
  </si>
  <si>
    <t>WILLIAM EDUARDO RAMIREZ TRIANA</t>
  </si>
  <si>
    <t>JOSE ARBEIRO ESPITIA ARIZA</t>
  </si>
  <si>
    <t>JAIME ALONSO SANCHEZ CARDENAS</t>
  </si>
  <si>
    <t>CESAR ANDRES RUSSI PAEZ</t>
  </si>
  <si>
    <t>MARIO GERMAN VALENCIA HINCAPIE</t>
  </si>
  <si>
    <t>JAIME NIÑO MENDIVELSO</t>
  </si>
  <si>
    <t>PABLO ALEJANDRO PERDOMO DEVIA</t>
  </si>
  <si>
    <t>LUIS CHARLI PEDRAZA ARIAS</t>
  </si>
  <si>
    <t>JUAN CARLOS RAMIREZ BARRERA</t>
  </si>
  <si>
    <t>MILTON GIOVANNY MAHECHA RONDON</t>
  </si>
  <si>
    <t>YEZID ALBERTO DIAZ PACHON</t>
  </si>
  <si>
    <t>DANIEL RINCON GOMEZ</t>
  </si>
  <si>
    <t>JOHN HAROLD MUÑOZ SARMIENTO</t>
  </si>
  <si>
    <t>NESTOR EDILSON CASTRO CASTAÑEDA</t>
  </si>
  <si>
    <t>FABIO ENRIQUE ORTIZ PIÑEROS</t>
  </si>
  <si>
    <t xml:space="preserve">RICARDO ARTURO ARIAS CASTRO </t>
  </si>
  <si>
    <t>ALEJANDRO FALLA SANCHEZ</t>
  </si>
  <si>
    <t>GUSTAVO BAYONA VARGAS</t>
  </si>
  <si>
    <t>CARLOS AUGUSTO VELEZ CANDIA</t>
  </si>
  <si>
    <t>EDGAR ALFREDO BURGOS GONZALEZ</t>
  </si>
  <si>
    <t>ROSEMBERG LEGUIZAMON VARGAS</t>
  </si>
  <si>
    <t>JHONNY ALBERTO Z RODRIGUEZ</t>
  </si>
  <si>
    <t>ALEXANDER ORLANDO ANGULO LEON</t>
  </si>
  <si>
    <t>WILLIAM VILLARRAGA PULIDO</t>
  </si>
  <si>
    <t>OLMAR ARMANDO CRUZ ESPITIA</t>
  </si>
  <si>
    <t>ADONIO DAZA VELANDIA</t>
  </si>
  <si>
    <t>JERSON JAVIER FRANCO AYALA</t>
  </si>
  <si>
    <t>ANDERSON GUEVARA MORA</t>
  </si>
  <si>
    <t>JOSE GABRIEL JIMENEZ RINCON</t>
  </si>
  <si>
    <t>OSCAR ALEXANDER TALERO RODRIGUEZ</t>
  </si>
  <si>
    <t>CESAR AUGUSTO DUCUARA MEDINA</t>
  </si>
  <si>
    <t>FERNANDO BERNAL ROMERO</t>
  </si>
  <si>
    <t>LUIS GERARDO RODRIGUEZ MORENO</t>
  </si>
  <si>
    <t>RONALD ALBERTO PATIÑO OSPINA</t>
  </si>
  <si>
    <t>JAVIER ALEXANDER MARROQUIN ESPITIA</t>
  </si>
  <si>
    <t>JORGE ISAAC BELEÑO RODRIGUEZ</t>
  </si>
  <si>
    <t>MARCO YOHANNI MUÑOZ TEATIN</t>
  </si>
  <si>
    <t>MARCO JAVIER CASTRO CASTAÑEDA</t>
  </si>
  <si>
    <t>CHRISTIAN KRUGER SARMIENTO</t>
  </si>
  <si>
    <t>EDISON ALFONSO DIAZ BARAJAS</t>
  </si>
  <si>
    <t>OMAR ALEXIS REY PINZON</t>
  </si>
  <si>
    <t>LUIS GIOVANNY LOPEZ SILVA</t>
  </si>
  <si>
    <t>JOHN FREDY RAMIREZ DIAZ</t>
  </si>
  <si>
    <t>JUAN CARLOS CLAVIJO BERGAÑO</t>
  </si>
  <si>
    <t xml:space="preserve">ORLANDO REYES </t>
  </si>
  <si>
    <t>WILSON ALONSO SILVA SILVA</t>
  </si>
  <si>
    <t>ROBERT ARMANDO FLOREZ CASTAÑO</t>
  </si>
  <si>
    <t>POLO FELIX SUAREZ GOMEZ</t>
  </si>
  <si>
    <t>OSCAR JAVIER GOMEZ MORENO</t>
  </si>
  <si>
    <t>HENRY YESID RUIZ GONZALEZ</t>
  </si>
  <si>
    <t>CARLOS HUMBERTO GARCIA LOPEZ</t>
  </si>
  <si>
    <t>HELBERT ISRAEL ACOSTA ALARCON</t>
  </si>
  <si>
    <t>ERWIN FABIO HENAO AYA</t>
  </si>
  <si>
    <t>MILTON CESAR CALVO PANIAGUA</t>
  </si>
  <si>
    <t>JUAN CARLOS AGUILERA SILVA</t>
  </si>
  <si>
    <t>EDWIN RENE BERNAL RIVERA</t>
  </si>
  <si>
    <t>NELSON BENJAMIN PORTILLA BOLAÑOS</t>
  </si>
  <si>
    <t>MAURICIO JIMENEZ PINZON</t>
  </si>
  <si>
    <t>DANIEL ALONSO CHACON PRADO</t>
  </si>
  <si>
    <t xml:space="preserve">FREDY ENRIQUE SARMIENTO ROMERO </t>
  </si>
  <si>
    <t>LUIS ALEJANDRO MARIN AVILA</t>
  </si>
  <si>
    <t>WILLIAM ERNESTO DUARTE GARCIA</t>
  </si>
  <si>
    <t>HENRY ERNESTO PRECIADO CANTOR</t>
  </si>
  <si>
    <t>HERMAN EDUARDO PARDO FORERO</t>
  </si>
  <si>
    <t>FABIAN RICARDO GONZALEZ RAMOS</t>
  </si>
  <si>
    <t>OSCAR ANDRES HERNANDEZ HERNANDEZ</t>
  </si>
  <si>
    <t>DANIEL FRANCISCO GARNICA ROJAS</t>
  </si>
  <si>
    <t>DIEGO JAVIER RODRIGUEZ GARZON</t>
  </si>
  <si>
    <t>JORGE ARMANDO GARCIA RODRIGUEZ</t>
  </si>
  <si>
    <t>ALEX FERNEY HINCAPIE NUÑEZ</t>
  </si>
  <si>
    <t>WILSSON ARMANDO JIMENEZ DEVIA</t>
  </si>
  <si>
    <t>WILSON GIOVANNI GALINDO GONZALEZ</t>
  </si>
  <si>
    <t>MANUEL IGNACIO ALONSO GOMEZ</t>
  </si>
  <si>
    <t>EDWIN SAMUEL RAMIREZ LOSADA</t>
  </si>
  <si>
    <t>CESAR AUGUSTO TIQUE SOTO</t>
  </si>
  <si>
    <t>HAROLD DAVID PEÑA MORENO</t>
  </si>
  <si>
    <t>NESTOR HERNANDO LUGO MARTINEZ</t>
  </si>
  <si>
    <t>EDWIN ALONSO CASTELLANOS SALINAS</t>
  </si>
  <si>
    <t>PABLO ANDRES DAZA DIAZ</t>
  </si>
  <si>
    <t>JHON EDUAR CALDERON RINCON</t>
  </si>
  <si>
    <t>SERGIO ARBEY PABON DIAZ</t>
  </si>
  <si>
    <t>WILLIAM ORLANDO MEDINA LOZANO</t>
  </si>
  <si>
    <t>ANDRES SUAREZ PINEDA</t>
  </si>
  <si>
    <t>EDWIN JAVIER FORERO PEREZ</t>
  </si>
  <si>
    <t>JHON WILLIAM GOMEZ LANCHEROS</t>
  </si>
  <si>
    <t>DIEGO ALEJANDRO RODRIGUEZ ZULUAGA</t>
  </si>
  <si>
    <t>ANDRES FELIPE ALVAREZ OSORIO</t>
  </si>
  <si>
    <t>PABLO ENRIQUE MORENO CRUZ</t>
  </si>
  <si>
    <t>YEISON MAURICIO MORALES GARCIA</t>
  </si>
  <si>
    <t>EDUIN GIOVANI RIVERA RODRIGUEZ</t>
  </si>
  <si>
    <t>JONATHAN CAMILO RODRIGUEZ ARCINIEGAS</t>
  </si>
  <si>
    <t>NELSON ENRIQUE HERNANDEZ BARRERA</t>
  </si>
  <si>
    <t>BORIS OCTAVIO ESTRADA SERRATO</t>
  </si>
  <si>
    <t>JOSE MAURICIO CESPEDES RUEDA</t>
  </si>
  <si>
    <t>LUIS HERNAN MORENO VILLEGAS</t>
  </si>
  <si>
    <t>MAURICIO RUBIANO JIMENEZ</t>
  </si>
  <si>
    <t>JOHN ALEJANDRO CUBILLOS NOVOA</t>
  </si>
  <si>
    <t>PEDRO PABLO PARALES PEREZ</t>
  </si>
  <si>
    <t>SEGUNDO RICARDO PULIDO ARIAS</t>
  </si>
  <si>
    <t>HENRY MAURICIO MACIAS SUAREZ</t>
  </si>
  <si>
    <t>JEISON ORLANDO RODRIGUEZ FORERO</t>
  </si>
  <si>
    <t>ENRIQUE JAIMES ARIAS</t>
  </si>
  <si>
    <t>DIEGO ALEJANDRO LURDUY ORTIZ</t>
  </si>
  <si>
    <t>CARLOS ALBERTO GALVIS CAPERA</t>
  </si>
  <si>
    <t>JOSE WALTIÑO PALACIOS RENTERIA</t>
  </si>
  <si>
    <t>LUIS FELIPE CARRILLO CARO</t>
  </si>
  <si>
    <t>ANDRES HUMBERTO CRUZ MERCHAN</t>
  </si>
  <si>
    <t>PEDRO JAVIER RINCON TELLEZ</t>
  </si>
  <si>
    <t>JUAN ANIBAL QUINTERO CALDERON</t>
  </si>
  <si>
    <t>WILSON YOVANI TEQUIA HERRERA</t>
  </si>
  <si>
    <t>RAUL EDGARDO CASALLAS ZAMORA</t>
  </si>
  <si>
    <t>IVAN JAVIER SILVA MIRANDA</t>
  </si>
  <si>
    <t>ALEXANDER PEREZ INFANTE</t>
  </si>
  <si>
    <t>HAMINTON HAIR CIFUENTES MONTEALEGRE</t>
  </si>
  <si>
    <t>WEYMAR RAMSES GUTIERREZ ORTIZ</t>
  </si>
  <si>
    <t>PEDRO ANDRES LOPEZ LOPEZ</t>
  </si>
  <si>
    <t>JOSE ANTONIO RODRIGUEZ CARDOZO</t>
  </si>
  <si>
    <t>MAURICIO MALAVER BELTRAN</t>
  </si>
  <si>
    <t>RICHARD ADRIAN RUIZ GONZALEZ</t>
  </si>
  <si>
    <t>DIDIER ALBERTO ACHURY MANCIPE</t>
  </si>
  <si>
    <t>CARLOS GARZON BARRERO</t>
  </si>
  <si>
    <t>HECTOR MANUEL RODRIGUEZ GARCIA</t>
  </si>
  <si>
    <t>IVAN DARIO GOMEZ MALAGON</t>
  </si>
  <si>
    <t>JOSE AUGUSTO AGUILERA RUBIANO</t>
  </si>
  <si>
    <t>JOHN EDWIN AVILA FERNANDEZ</t>
  </si>
  <si>
    <t>RISDELL NORBEY RODRIGUEZ ROJAS</t>
  </si>
  <si>
    <t>VICTOR MANUEL PRADA GOMEZ</t>
  </si>
  <si>
    <t>YUBER ANDRES BOHORQUEZ MATEUS</t>
  </si>
  <si>
    <t>JESUS DAVID ROMERO RODRIGUEZ</t>
  </si>
  <si>
    <t>HELBERT ORTIZ QUINTERO</t>
  </si>
  <si>
    <t>EDIER FRANCISCO MALAVERA PULIDO</t>
  </si>
  <si>
    <t>JHON ALEXANDER CASTRO NIÑO</t>
  </si>
  <si>
    <t>GUILLERMO BARBOSA ALGARRA</t>
  </si>
  <si>
    <t>JIMMY ANTONIO SUAREZ GUTIERREZ</t>
  </si>
  <si>
    <t>MILTON GEISSERTH VARGAS LOZANO</t>
  </si>
  <si>
    <t>KENY FAIDER PEREIRA BERNAL</t>
  </si>
  <si>
    <t>MARIO OSWALDO ZAMORA AGUIRRE</t>
  </si>
  <si>
    <t>WILSON ADOLFO FANDIÑO TUNJO</t>
  </si>
  <si>
    <t>ESNEYDER OSWALDO ORDOÑEZ ANGEL</t>
  </si>
  <si>
    <t>JESUS ANTONIO MUÑOZ VILLALOBOS</t>
  </si>
  <si>
    <t>LUIS ANTONIO RAMOS JOYA</t>
  </si>
  <si>
    <t>JIMMY HUMBERTO GOMEZ MORENO</t>
  </si>
  <si>
    <t>EFRAIN COLLAZOS GUERRERO</t>
  </si>
  <si>
    <t>OSCAR LEANDRO MENDEZ RAMIREZ</t>
  </si>
  <si>
    <t>HENRY ORLANDO PINEDA RODRIGUEZ</t>
  </si>
  <si>
    <t>JORGE HUGO RODRIGUEZ MESA</t>
  </si>
  <si>
    <t>ANDRES RICARDO CAICEDO LADINO</t>
  </si>
  <si>
    <t>EDWAR ANDRES SAAVEDRA BALLESTEROS</t>
  </si>
  <si>
    <t>EDDY SIMON PARGA GARCIA</t>
  </si>
  <si>
    <t>ANDRU FABIAN MERCHAN GUERRERO</t>
  </si>
  <si>
    <t>DIEGO ANDRES NAVARRETE RODRIGUEZ</t>
  </si>
  <si>
    <t>JIMMY ALEJANDRO PORRAS LEAL</t>
  </si>
  <si>
    <t>JEISSON ANDRES BERMUDEZ GUERRERO</t>
  </si>
  <si>
    <t>MAWRIN ESTEBAN OLIVARES CHAMORRO</t>
  </si>
  <si>
    <t>NESTOR GONZALO SUAREZ BERNAL</t>
  </si>
  <si>
    <t>OSCAR ANDRES VALDERRAMA CANO</t>
  </si>
  <si>
    <t>JHONNATAN ORLANDO FORERO ACOSTA</t>
  </si>
  <si>
    <t>FERNEY LEONARDO CASTELLANOS ROJAS</t>
  </si>
  <si>
    <t>RAFAEL ALBERTO FAJARDO TORO</t>
  </si>
  <si>
    <t xml:space="preserve">ERWIN DARIO ERNESTO MEJIA AFRICANO </t>
  </si>
  <si>
    <t>JHON ALEXANDER SUAREZ BARRERA</t>
  </si>
  <si>
    <t>CRISTIAN YESID TORRES GUERRERO</t>
  </si>
  <si>
    <t>JAVIER ALBERTO SOTO OJEDA</t>
  </si>
  <si>
    <t>CARLOS ALBERTO ESLAVA GARCIA</t>
  </si>
  <si>
    <t>EDWIN FERNEY VILLAMIZAR PINZON</t>
  </si>
  <si>
    <t>JAIRO PINILLA PEDRAZA</t>
  </si>
  <si>
    <t>JUAN CARLOS RODRIGUEZ MARTINEZ</t>
  </si>
  <si>
    <t>WALTER ANDRES GONZALEZ MORALES</t>
  </si>
  <si>
    <t>NICOLAS MURGUEITIO SICARD</t>
  </si>
  <si>
    <t>DIDIER ORLANDO PALACIOS PINILLA</t>
  </si>
  <si>
    <t>ALVEIRO JOAQUI MOLINA</t>
  </si>
  <si>
    <t>JOSE EUSEBIO CAMPO ECHEVERRIA</t>
  </si>
  <si>
    <t>KELVIS ALBERTO REDONDO BERMUDEZ</t>
  </si>
  <si>
    <t>JOSE RICARDO REY ARREDONDO</t>
  </si>
  <si>
    <t>WILVER JAVIER AYALA CERVANTES</t>
  </si>
  <si>
    <t>RAUL MARIANO VELEZ AMAYA</t>
  </si>
  <si>
    <t>RICARDO DE JESUS NORIEGA SALAZAR</t>
  </si>
  <si>
    <t>ARQUIMEDES CONTRERAS CAMPO</t>
  </si>
  <si>
    <t>ARTURO LEONARDO BERMUDEZ NUÑEZ</t>
  </si>
  <si>
    <t>HERNANDO SARMIENTO PEÑARANDA</t>
  </si>
  <si>
    <t>JAIRO JAVIER MARRIAGA LOPEZ</t>
  </si>
  <si>
    <t>JOBANNIS ANTONIO VALDEZ YANCE</t>
  </si>
  <si>
    <t>OSCAR EMILIO PANTOJA ESTUPIÑAN</t>
  </si>
  <si>
    <t>FEIRY HAALSON BARRAGAN SOCHA</t>
  </si>
  <si>
    <t>ALEXEDID ALBEIRO PARDO PINZON</t>
  </si>
  <si>
    <t>LEONARDO RIVEROS GOMEZ</t>
  </si>
  <si>
    <t>WILMER MORA GASCA</t>
  </si>
  <si>
    <t>CARLOS FERNANDO PEREZ GUTIERREZ</t>
  </si>
  <si>
    <t>JOSE ALBERTO AGUDELO BONILLA</t>
  </si>
  <si>
    <t>JHON JAVIER RAMIREZ MONTEJO</t>
  </si>
  <si>
    <t>OSCAR ORLANDO RINCON CESPEDES</t>
  </si>
  <si>
    <t>JHON ALEJANDRO ROJAS BURGOS</t>
  </si>
  <si>
    <t>SANTIAGO HECTOR LOMBO BRIJALBA</t>
  </si>
  <si>
    <t>EDGAR JOHANY FLOREZ ROCHA</t>
  </si>
  <si>
    <t>MILTON LOZANO FLOREZ</t>
  </si>
  <si>
    <t>OMAR HERNANDO ROLDAN CRUZ</t>
  </si>
  <si>
    <t>EDINSON BONILLA JIMENEZ</t>
  </si>
  <si>
    <t>OSCAR GUATEQUE CRUZ</t>
  </si>
  <si>
    <t>JAIR EMILIO REYES BELTRAN</t>
  </si>
  <si>
    <t>JOSE GIRARDOT DIAZ OJEDA</t>
  </si>
  <si>
    <t>OSCAR MAURICIO CHAVES CHAVES</t>
  </si>
  <si>
    <t>ALEXANDER PASINGA LOPEZ</t>
  </si>
  <si>
    <t>ANTONIO EVELIO GUZMAN VILLOTA</t>
  </si>
  <si>
    <t>ROBERTO MAURICIO GALVEZ SOTELO</t>
  </si>
  <si>
    <t>JHON JAVIER RUIZ CHAVEZ</t>
  </si>
  <si>
    <t>JAVIER ALEXANDER RODRIGUEZ MENDOZA</t>
  </si>
  <si>
    <t>JOSE RAFAEL DELGADO FONSECA</t>
  </si>
  <si>
    <t>ALEXIS FERNANDO CONTRERAS CARREÑO</t>
  </si>
  <si>
    <t>EDGAR ALEXANDER BAUTISTA MEZA</t>
  </si>
  <si>
    <t>EDILSON LOZADA VANEGAS</t>
  </si>
  <si>
    <t>MARCOS CORREA ARCHILA</t>
  </si>
  <si>
    <t>OSCAR ALBERTO BOTELLO PERDOMO</t>
  </si>
  <si>
    <t xml:space="preserve">JUAN CARLOS MONROY </t>
  </si>
  <si>
    <t>ALEXANDER DURAN CAÑAS</t>
  </si>
  <si>
    <t>JUAN CARLOS VEGA CACERES</t>
  </si>
  <si>
    <t>WALTHER MANUEL JAIMES SANCHEZ</t>
  </si>
  <si>
    <t>CARLOS ANDRES OCHOA VALENCIA</t>
  </si>
  <si>
    <t>HUMBERTO ALONSO VILLAMIZAR REDONDO</t>
  </si>
  <si>
    <t>WILMAR ADRIAN MONCADA TARAZONA</t>
  </si>
  <si>
    <t>JOSE FERNANDO CATAÑO OSPINA</t>
  </si>
  <si>
    <t>PABLO CESAR PABON MURCIA</t>
  </si>
  <si>
    <t>ANDRES EUGENIO SANGUINO CARDENAS</t>
  </si>
  <si>
    <t>JOSE EDUARDO SUAREZ MARTINEZ</t>
  </si>
  <si>
    <t>JORGE ARVEY BUITRAGO SUAREZ</t>
  </si>
  <si>
    <t>NELSON JOSE AVELLANEDA SEGURA</t>
  </si>
  <si>
    <t>OSCAR LEONARDO JOAQUI CACUA</t>
  </si>
  <si>
    <t>HELMAN ALEXIS ORTIZ VILLAMIZAR</t>
  </si>
  <si>
    <t>JOSE LIBARDO NIÑO BECERRA</t>
  </si>
  <si>
    <t>JHAN CARLOS CRUZ QUINTERO</t>
  </si>
  <si>
    <t>MAURICIO ALBERTO VELARDE HERNANDEZ</t>
  </si>
  <si>
    <t>JHON MARLON GOMEZ JAIMES</t>
  </si>
  <si>
    <t>MANUEL HERNANDO VELANDIA HERNANDEZ</t>
  </si>
  <si>
    <t>JADER OSWALDO GARCIA VILLA</t>
  </si>
  <si>
    <t>WENCESLAO GUERRERO CASTILLO</t>
  </si>
  <si>
    <t>HENRY CORREDOR HERNANDEZ</t>
  </si>
  <si>
    <t>EDIMER JACOME SANABRIA</t>
  </si>
  <si>
    <t>OSCAR ORTIZ CUBIDES</t>
  </si>
  <si>
    <t>LUIS FERNANDO DIAZ JAIMES</t>
  </si>
  <si>
    <t>JOSE ISAAC AFANADOR CAMACHO</t>
  </si>
  <si>
    <t>YUBERLEY ORTEGA RINCON</t>
  </si>
  <si>
    <t>JUAN BAUTISTA MENDOZA GUZMAN</t>
  </si>
  <si>
    <t>LUIS EDUARDO TORRES CANDIA</t>
  </si>
  <si>
    <t>JOSE JULIAN NUÑEZ TRUJILLO</t>
  </si>
  <si>
    <t>HENRY ALBERTO TORRES CEDANO</t>
  </si>
  <si>
    <t>ALBERTO ALEXANDER MURILLO HERRERA</t>
  </si>
  <si>
    <t>JUAN CARLOS SANABRIA BARBOSA</t>
  </si>
  <si>
    <t>EDUARDO CASTRO SOTO</t>
  </si>
  <si>
    <t>RAFAEL ANTONIO VALBUENA PINZON</t>
  </si>
  <si>
    <t>WILSON ADRIAN VALBUENA PINZON</t>
  </si>
  <si>
    <t>CESAR AGLEIDER ARCINIEGAS SUAREZ</t>
  </si>
  <si>
    <t>MARCELO DANIEL PAREDES CASTILLO</t>
  </si>
  <si>
    <t>ORLANDO ARANGO MARIN</t>
  </si>
  <si>
    <t>MAURICIO CASTELLANOS RAMIREZ</t>
  </si>
  <si>
    <t>WILLIAM GARCIA VANEGAS</t>
  </si>
  <si>
    <t>CARLOS ANDRES CRUZ VARGAS</t>
  </si>
  <si>
    <t>HECTOR FABIO ACEVEDO ALEGRIA</t>
  </si>
  <si>
    <t xml:space="preserve">CRHISTIAN MAURICIO ARCOS </t>
  </si>
  <si>
    <t>HECTOR FABIO VALENCIA CONDE</t>
  </si>
  <si>
    <t>ALBEIRO LOSADA FARFAN</t>
  </si>
  <si>
    <t>FIDEL ERNESTO LOPEZ ARCINIEGAS</t>
  </si>
  <si>
    <t>ARNULFO CORDOBA VALENCIA</t>
  </si>
  <si>
    <t>JOSE ANDRES GONZALEZ GOMEZ</t>
  </si>
  <si>
    <t>ALEX RIVERA PELAEZ</t>
  </si>
  <si>
    <t>OSCAR FERNANDO VASCO SOTO</t>
  </si>
  <si>
    <t>MARIO CASTRO MORENO</t>
  </si>
  <si>
    <t>HENRY FERNANDO MURILLO ARANGO</t>
  </si>
  <si>
    <t>ALEXANDER SERRANO PINEDA</t>
  </si>
  <si>
    <t>JOSE LUIS JARA GONZALEZ</t>
  </si>
  <si>
    <t xml:space="preserve">DANNY JAVIER TRIVIÑO </t>
  </si>
  <si>
    <t>RAMIRO ANDRES DORADO MUÑOZ</t>
  </si>
  <si>
    <t>JOHN JAIRO RICO SANTILLANA</t>
  </si>
  <si>
    <t>JAIR ANDRES AGUADO VARELA</t>
  </si>
  <si>
    <t>LUIS FERNANDO SILVA PASTRANA</t>
  </si>
  <si>
    <t>JOAN MAURO CERON REYES</t>
  </si>
  <si>
    <t>EDINSON OSPINA VALENCIA</t>
  </si>
  <si>
    <t>CARLOS ANDRES LOPEZ LOPEZ</t>
  </si>
  <si>
    <t>GUIDO FERNANDO COLORADO VELEZ</t>
  </si>
  <si>
    <t>ANDRES EDUARDO HERRERA ECHEVERRY</t>
  </si>
  <si>
    <t>FREID MARTIN ANDRADE CASTRO</t>
  </si>
  <si>
    <t>JOHN FREDDY MURILLO CALLE</t>
  </si>
  <si>
    <t>FREDDY ANDRES ZARAMA REVELO</t>
  </si>
  <si>
    <t>ANDRES IVAN BURBANO PINTO</t>
  </si>
  <si>
    <t>EDWIN ROLANDO GOMEZ PUENTES</t>
  </si>
  <si>
    <t>JUAN CARLOS OLAVE PAZ</t>
  </si>
  <si>
    <t>CARLOS MARIO BETANCUR VELASQUEZ</t>
  </si>
  <si>
    <t>JORGE SEGUNDO BONETH GALVAN</t>
  </si>
  <si>
    <t>JAIME ANDRES LOPEZ BOLIVAR</t>
  </si>
  <si>
    <t>LUIS FERNANDO OBANDO RAMIREZ</t>
  </si>
  <si>
    <t>JORGE EUDES SUAREZ PAREJA</t>
  </si>
  <si>
    <t>DIANA ASTRID GONZALEZ RODRIGUEZ</t>
  </si>
  <si>
    <t>LUIS JOSE MESTRE LOPEZ</t>
  </si>
  <si>
    <t>CARLOS RENE ANDRADE BENAVIDES</t>
  </si>
  <si>
    <t>SANDY JAHEL NIÑO GALINDO</t>
  </si>
  <si>
    <t>LEIDY YULLIETH PEDRAZA VALDERRAMA</t>
  </si>
  <si>
    <t>PAULA MERCEDES SALAZAR PALACIOS</t>
  </si>
  <si>
    <t>YEZNI MILENA DIAZ VILLALBA</t>
  </si>
  <si>
    <t>EVELYN SUSANA RIVERA RUBIANO</t>
  </si>
  <si>
    <t>PAOLA ESTEFANY ARDILA RUBIO</t>
  </si>
  <si>
    <t>SANDY YOREDIS CANTILLO ROMERO</t>
  </si>
  <si>
    <t>DANIEL FELIPE OLIVOS MATEUS</t>
  </si>
  <si>
    <t>JOHN EDWARD ALVARADO RAMIREZ</t>
  </si>
  <si>
    <t>NOHORA CAROLINA RIAÑO JIMENEZ</t>
  </si>
  <si>
    <t>JOHANN STIVENS GARZON LOPEZ</t>
  </si>
  <si>
    <t>LINA MARIA SIERRA SIERRA</t>
  </si>
  <si>
    <t>RAFAEL HUMBERTO APARICIO LEON</t>
  </si>
  <si>
    <t>LUIS ENRIQUE JAIMES SANCHEZ</t>
  </si>
  <si>
    <t>WILMAN ARNOLDO GUTIERREZ ORTIZ</t>
  </si>
  <si>
    <t>DANIEL ALEJANDRO MENDOZA JIMENEZ</t>
  </si>
  <si>
    <t>EDNA YESENIA MONTAÑEZ NEMEGUEN</t>
  </si>
  <si>
    <t>ZULIMA AYDEE RAMIREZ ZUÑIGA</t>
  </si>
  <si>
    <t>DEYMER ANDRES PEREZ AZUERO</t>
  </si>
  <si>
    <t>ANGELICA HOYOS BADILLO</t>
  </si>
  <si>
    <t>CAMILO ANDRES VIVAS MUÑOZ</t>
  </si>
  <si>
    <t>CRISTIAN DAVID CASTRO SANCHEZ</t>
  </si>
  <si>
    <t>MERLY DAJHAN ALDANA CERON</t>
  </si>
  <si>
    <t>WENDY TATIANA LANCHEROS MOLINA</t>
  </si>
  <si>
    <t>JUAN SEBASTIAN MENDOZA CANDIA</t>
  </si>
  <si>
    <t>NAIDER YURANI RINCON PEÑALOZA</t>
  </si>
  <si>
    <t>MARICELA MAHECHA HERNANDEZ</t>
  </si>
  <si>
    <t>PILAR ALEJANDRA GONZALEZ PORRAS</t>
  </si>
  <si>
    <t>DIANA CAROLINA CUERVO MARTINEZ</t>
  </si>
  <si>
    <t xml:space="preserve">VICTOR GERMAN SANTOS </t>
  </si>
  <si>
    <t>LUISA FERNANDA FAJARDO SALAZAR</t>
  </si>
  <si>
    <t>NATALY JOHANNA SALCEDO BAYONA</t>
  </si>
  <si>
    <t>SANDRA MARCELA BUSTOS LEON</t>
  </si>
  <si>
    <t>ANDRES JULIAN RUIZ DIAZ</t>
  </si>
  <si>
    <t>IVAN MARTINEZ CUELLAR</t>
  </si>
  <si>
    <t>MAYRA ALEJANDRA MARTINEZ MOSQUERA|</t>
  </si>
  <si>
    <t>JAVIER HUMBERTO VELASQUEZ FUENTES</t>
  </si>
  <si>
    <t>CLARA JOHANNA CANTOR BELTRAN</t>
  </si>
  <si>
    <t>CRISTIAN ENRIQUE SAMACA CAMACHO</t>
  </si>
  <si>
    <t>YINET ZULAY VARGAS GONZALEZ</t>
  </si>
  <si>
    <t>JESSICA DANIELA CANTOR REYES</t>
  </si>
  <si>
    <t>DEISY MARCELA CASTAÑEDA ROMERO</t>
  </si>
  <si>
    <t>FELIPE SANTIAGO NEIRA RIVERA</t>
  </si>
  <si>
    <t>SANDRA LILIANA RANGEL SUAREZ</t>
  </si>
  <si>
    <t>EDWIN ORLANDO LEON MONTERO</t>
  </si>
  <si>
    <t>MATEO GALINDO ORJUELA</t>
  </si>
  <si>
    <t>JOSE BRIAN ROBAYO MENDIVELSO</t>
  </si>
  <si>
    <t>JULIANA LOPEZ CACERES</t>
  </si>
  <si>
    <t>JAIME ANDRES HIGUERA PEÑUELA</t>
  </si>
  <si>
    <t>ANDERSON LEONARD ARENALES LONDOÑO</t>
  </si>
  <si>
    <t>JOHAN DAVID MUÑOZ BONILLA</t>
  </si>
  <si>
    <t>PAOLA ANDREA ACOSTA ALDANA</t>
  </si>
  <si>
    <t>OMAR ODAYR FUQUENE SOACHA</t>
  </si>
  <si>
    <t>JEISON FERNANDO VARGAS LESMES</t>
  </si>
  <si>
    <t>INGRID DAYAN DE LA PAVA LADINO</t>
  </si>
  <si>
    <t>LIGIA MARCELA VARGAS GONZALEZ</t>
  </si>
  <si>
    <t>BRENDA LIZETH GUZMAN GOMEZ</t>
  </si>
  <si>
    <t>EDWIN GERMAN OLAYA VILLALBA</t>
  </si>
  <si>
    <t>OSCAR IVAN OBANDO GARZON</t>
  </si>
  <si>
    <t>EDWIN SANTIAGO BAUTISTA QUIROGA</t>
  </si>
  <si>
    <t>LORENA PIRAZAN SANMIGUEL</t>
  </si>
  <si>
    <t>YURY INES BOCAREJO GARCIA</t>
  </si>
  <si>
    <t>ADRIANA ISABEL MONCADA CARVAJAL</t>
  </si>
  <si>
    <t>JULIETH ANDREA GOMEZ VELOZA</t>
  </si>
  <si>
    <t>LILIANA ROCIO PACHECO BECERRA</t>
  </si>
  <si>
    <t>LINA MARGARITA MEDINA AREVALO</t>
  </si>
  <si>
    <t>EDWAR VLADIMIR DUARTE RODRIGUEZ</t>
  </si>
  <si>
    <t>XIMENA ISABEL RAMIREZ CORTES</t>
  </si>
  <si>
    <t>ANDREA ROCIO CASTILLO PAEZ</t>
  </si>
  <si>
    <t>LISSE CAROLINA AVILA RAMIREZ</t>
  </si>
  <si>
    <t>DIANA MARCELA GARAVITO PULIDO</t>
  </si>
  <si>
    <t>EMILY RICARDO PARRA</t>
  </si>
  <si>
    <t>VICKY LORENA MONTAÑO LOPEZ</t>
  </si>
  <si>
    <t>CINDY YAZMIN CARDENAS MENDEZ</t>
  </si>
  <si>
    <t>JULY PAOLA MATAMOROS MOGOLLON</t>
  </si>
  <si>
    <t>LILIAN ALEXANDRA CRUZ OROZCO</t>
  </si>
  <si>
    <t>LINA MARIA URUEÑA AVILA</t>
  </si>
  <si>
    <t>HEIDY KATHERINE PEÑUELA PEREZ</t>
  </si>
  <si>
    <t>CINDY PAOLA SALAZAR CHAPARRO</t>
  </si>
  <si>
    <t>YURI YANET HUERTAS MANCIPE</t>
  </si>
  <si>
    <t>DANIEL ALEJANDRO CARO VALERO</t>
  </si>
  <si>
    <t>FERNANDO ANDRES DIAZ RODRIGUEZ</t>
  </si>
  <si>
    <t>DIEGO FERNANDO OCHOA LOPEZ</t>
  </si>
  <si>
    <t>JULIO CESAR ROMERO CAMACHO</t>
  </si>
  <si>
    <t>SANDRA MILENA CELIS CASTRO</t>
  </si>
  <si>
    <t>JEFFERSON JULIAN HURTADO ROMERO</t>
  </si>
  <si>
    <t>NATHALI ANDREA ACOSTA RIVERA</t>
  </si>
  <si>
    <t>NATALIA ORTIZ VELEZ</t>
  </si>
  <si>
    <t>JESUS EMIRO SANTIAGO REYES</t>
  </si>
  <si>
    <t>ANA CELMIRA VELASQUEZ ORTIZ</t>
  </si>
  <si>
    <t>DIANA CATHERINE ROMERO MORA</t>
  </si>
  <si>
    <t xml:space="preserve">CLAUDIA MILENA MORA </t>
  </si>
  <si>
    <t>KEVIN DAVID DIAZ OSMA</t>
  </si>
  <si>
    <t>LAURA MILENA SILVA PUERTO</t>
  </si>
  <si>
    <t>YENNY PAOLA ROJAS CASTRO</t>
  </si>
  <si>
    <t>ANGIE JOHANA TORRES HERRERA</t>
  </si>
  <si>
    <t>JENIFFER YURANI GOMEZ FARFAN</t>
  </si>
  <si>
    <t>SANDRA MARCELA MARTINEZ AMAYA</t>
  </si>
  <si>
    <t>MARIA CLARA PRECIADO GONZALEZ</t>
  </si>
  <si>
    <t>MARIA PAULA RINCON ROJAS</t>
  </si>
  <si>
    <t>JONATHAN ALEXANDER LINARES ROJAS</t>
  </si>
  <si>
    <t>MARIA FERNANDA FORERO ESPINOSA</t>
  </si>
  <si>
    <t>JOHN FREDY LOPEZ CADAVID</t>
  </si>
  <si>
    <t>VICTOR HUGO BOLIVAR BOLIVAR</t>
  </si>
  <si>
    <t>DANIEL DE JESUS CARDOSO ESCORCIA</t>
  </si>
  <si>
    <t>DIEGO ARMANDO SARMIENTO SARMIENTO</t>
  </si>
  <si>
    <t>SAMIRNA MARGARITA VANEGAS CHAPMAN</t>
  </si>
  <si>
    <t>GINA CONCEPCION ANGULO MENDOZA</t>
  </si>
  <si>
    <t>VANESSA HERNANDEZ CUESTA</t>
  </si>
  <si>
    <t>LEDIEN MARIAN HERRERA AREVALO</t>
  </si>
  <si>
    <t>LORENA OCHOA ELLES</t>
  </si>
  <si>
    <t>LUIS FERNANDO OSPINO JAIME</t>
  </si>
  <si>
    <t>FERNANDO PAUL RACEDO PEREZ</t>
  </si>
  <si>
    <t>GREYS AMPARO PEREIRA APARICIO</t>
  </si>
  <si>
    <t>YESENIA BASTIDAS ZUÑIGA</t>
  </si>
  <si>
    <t>FABIAN RICARDO GONZALEZ ROA</t>
  </si>
  <si>
    <t>GUSTAVO ELIECER REYES LANZZIANO</t>
  </si>
  <si>
    <t>YANINA ELENA GUERRA ATENCIA</t>
  </si>
  <si>
    <t>CINDY JOHANNA GARCIA GARCES</t>
  </si>
  <si>
    <t>PAULA ANDREA VILLADA ESTRADA</t>
  </si>
  <si>
    <t>MARIA IBETH MANRIQUE ZARATE</t>
  </si>
  <si>
    <t>MARIA ISABEL AMAYA PINZON</t>
  </si>
  <si>
    <t>JOSELYN OSMARA OCAMPO ORTIZ</t>
  </si>
  <si>
    <t>SOLEDAD CATALINA MORENO SALAZAR</t>
  </si>
  <si>
    <t>JOHAN ANDRES SUESCA GARCIA</t>
  </si>
  <si>
    <t>LIYIS TATIANA RODRIGUEZ GARRIDO</t>
  </si>
  <si>
    <t>LILIANA ANDREA VASQUEZ FORERO</t>
  </si>
  <si>
    <t>DIANA CAROLINA LARA GARNICA</t>
  </si>
  <si>
    <t>LEIDY PAOLA GAMBA LEON</t>
  </si>
  <si>
    <t>FABIAN MAURICIO MAHECHA LOPEZ</t>
  </si>
  <si>
    <t>LUZ ADRIANA RODRIGUEZ CUERVO</t>
  </si>
  <si>
    <t>ERIKA ANDREA LACHE DONOSO</t>
  </si>
  <si>
    <t>CARLOS ANTONIO MOSQUERA COSSIO</t>
  </si>
  <si>
    <t>ANGELA CATALINA PEREZ FONTALVO</t>
  </si>
  <si>
    <t>MARYURI PAOLA CALDERA MOLINA</t>
  </si>
  <si>
    <t>LUIS CARLOS SANCHEZ AMARIS</t>
  </si>
  <si>
    <t>OSCAR JOSE JIMENEZ CHICO</t>
  </si>
  <si>
    <t>ANDREA MARIA URIBE CAHUANA</t>
  </si>
  <si>
    <t>HAROLD FABIAN BASTIDAS CRUZ</t>
  </si>
  <si>
    <t>GLORIA PATRICIA PEREZ DIAZ</t>
  </si>
  <si>
    <t>MAR Y CIELO VALLEJO PALACIOS</t>
  </si>
  <si>
    <t>JUAN GUILLERMO ROSERO BUSTAMANTE</t>
  </si>
  <si>
    <t>ANDRES FELIPE CASTRO PORTILLA</t>
  </si>
  <si>
    <t>OSCAR DARIO TACURI NARVAEZ</t>
  </si>
  <si>
    <t>JUDITH LORENA MORENO PORTILLA</t>
  </si>
  <si>
    <t>LUIS ANDRES FUELTALA MENA</t>
  </si>
  <si>
    <t>ANYELO RUIZ ANGULO</t>
  </si>
  <si>
    <t>KATHERINE CHAUCANES BENAVIDES</t>
  </si>
  <si>
    <t>JUAN ALEJANDRO OLAYA CARDONA</t>
  </si>
  <si>
    <t>RICARDO ANDRES LARA OLIVEROS</t>
  </si>
  <si>
    <t>RAMIRO JUNIOR PEREZ VERA</t>
  </si>
  <si>
    <t>JESSICA FERNANDA SANCHEZ LOZANO</t>
  </si>
  <si>
    <t>MELISSA JIMENEZ ROJAS</t>
  </si>
  <si>
    <t>JESUS FIGUEROA PEÑA</t>
  </si>
  <si>
    <t>ANA PAOLA MORENO BLANCO</t>
  </si>
  <si>
    <t>INGRIT STEFFANNY CASTILLO SUAREZ</t>
  </si>
  <si>
    <t>MAGDA YULIETH COGUA CASTRO</t>
  </si>
  <si>
    <t>SHAROON JANINA GUARNIZO OVALLE</t>
  </si>
  <si>
    <t>CESAR AUGUSTO QUINTERO PUENTES</t>
  </si>
  <si>
    <t>DANIEL DAVID DE LOS RIOS SUAREZ</t>
  </si>
  <si>
    <t>SANDRA MORENO MARTINEZ</t>
  </si>
  <si>
    <t>OLGA LUCIA GARCIA MOLINA</t>
  </si>
  <si>
    <t>JOSE LUIS VILLAFAÑE OSORIO</t>
  </si>
  <si>
    <t>ISABEL CRISTINA AVILA LOPEZ</t>
  </si>
  <si>
    <t>HUGO FERNARDO HERNANDEZ JARAMILLO</t>
  </si>
  <si>
    <t>ELIANA PAOLA LESMES MORA</t>
  </si>
  <si>
    <t>ANDREA MILENA ROSERO BOTINA</t>
  </si>
  <si>
    <t>GEISER GERALDI ACEVEDO FLOREZ</t>
  </si>
  <si>
    <t>ROSA JULIANA GIRALDO RODRIGUEZ</t>
  </si>
  <si>
    <t>EDNA YERY GUTIERREZ PARRA</t>
  </si>
  <si>
    <t>MARITZA SERRATO VASQUEZ</t>
  </si>
  <si>
    <t>WILFER HUMBERTO DIAZ TAPIAS</t>
  </si>
  <si>
    <t>JOYCE JAMES FRANCIS</t>
  </si>
  <si>
    <t>DANIEL FERNANDO SUIKAN BUSTAMANTE</t>
  </si>
  <si>
    <t>MARDYURISTH BARRIOS RICARDO</t>
  </si>
  <si>
    <t>ENNA CATALINA MANTILLA QUINTERO</t>
  </si>
  <si>
    <t>ALEJANDRO BURITICA GOMEZ</t>
  </si>
  <si>
    <t>ALEXANDER ZUÑIGA BERMUDEZ</t>
  </si>
  <si>
    <t>MARIA XIMENA ALEGRIAS PERLAZA</t>
  </si>
  <si>
    <t>JHON HENRY CADENA PRADO</t>
  </si>
  <si>
    <t>EDWIN FERNANDO BARONA RODRIGUEZ</t>
  </si>
  <si>
    <t>JHONATHAN CORRALES BEDOYA</t>
  </si>
  <si>
    <t>ANGELICA DAYAN RANGEL GUEVARA</t>
  </si>
  <si>
    <t>FRANCISCO JAVIER MONEDERO CADENA</t>
  </si>
  <si>
    <t>OSCAR DICAR LIZARAZO CASTILLO</t>
  </si>
  <si>
    <t>JESSICA DANIELA PARRA OSPINA</t>
  </si>
  <si>
    <t>LEONEL ARTURO BONILLA OSPINA</t>
  </si>
  <si>
    <t>LINA MARCELA OVIEDO SALAZAR</t>
  </si>
  <si>
    <t>MARIA DEL CARMEN DE LA CRUZ CALDERON</t>
  </si>
  <si>
    <t>CYNTHIA PAOLA ATENCIO GUERRERO</t>
  </si>
  <si>
    <t>WENDI MARGARITA REYES YEPES</t>
  </si>
  <si>
    <t>KAREN BONILLA HINCAPIE</t>
  </si>
  <si>
    <t>SERGIO ANDRES PALACIOS MORENO</t>
  </si>
  <si>
    <t>LIBERTY</t>
  </si>
  <si>
    <t>JOSE ALFREDO GUERRERO MUÑOZ</t>
  </si>
  <si>
    <t>JOSE RICARDO PALACIOS</t>
  </si>
  <si>
    <t xml:space="preserve">EDGAR ALBERTO CASTIBLANCO GONZALEZ </t>
  </si>
  <si>
    <t>CLAUDIA NATALIA OSPINA BARREIRO</t>
  </si>
  <si>
    <t>ANGELA PATRICIA PARRA CHIGUASUQUE</t>
  </si>
  <si>
    <t>GRUPO ADMINISTRATIVO - ALMACEN</t>
  </si>
  <si>
    <t xml:space="preserve">DUBERLY EDUARDO MURILLO BARONA </t>
  </si>
  <si>
    <t>SURAMERICANA</t>
  </si>
  <si>
    <t>ETAPA</t>
  </si>
  <si>
    <t>ILVIS PATRICIA SERRANO BORNACELLI</t>
  </si>
  <si>
    <t>N/A</t>
  </si>
  <si>
    <t>CLAUDIA MILENA MENDOZA RIOS</t>
  </si>
  <si>
    <t>CODIGO UNSCSP</t>
  </si>
  <si>
    <t>FECHA LIQUIDACION</t>
  </si>
  <si>
    <t>FECHA DE TERMINACION GARANTIA</t>
  </si>
  <si>
    <t>No de dias DEL CONTRATO</t>
  </si>
  <si>
    <t>No de dias HASTA EL TRIMESTRE</t>
  </si>
  <si>
    <t>AVANCE PRESUPUESTAL PROGRAMADO</t>
  </si>
  <si>
    <t>AVANCE FISICO PROGRAMADO</t>
  </si>
  <si>
    <t>AVANCE PRESUPUESTAL REAL</t>
  </si>
  <si>
    <t>FECHA DE PRESENTACION DEL SIRECI</t>
  </si>
  <si>
    <t>TIPO DE CUENTA</t>
  </si>
  <si>
    <t>NUMERO DE CUENTA</t>
  </si>
  <si>
    <t>NOMBRE DE BANCO</t>
  </si>
  <si>
    <t>FORMA DE PAGO</t>
  </si>
  <si>
    <t>grupo de administracion de personalñ</t>
  </si>
  <si>
    <t>VALOR PROCESO</t>
  </si>
  <si>
    <t>RISDEL</t>
  </si>
  <si>
    <t>2016623140500001E</t>
  </si>
  <si>
    <t>BOGOTA D.C.</t>
  </si>
  <si>
    <t>Servicios de personal temporal</t>
  </si>
  <si>
    <t>CELEBRADO</t>
  </si>
  <si>
    <t>EJECUCIÓN</t>
  </si>
  <si>
    <t>Fecha de Firma</t>
  </si>
  <si>
    <t>PRESTACIÓN DE SERVCIOS</t>
  </si>
  <si>
    <t>PROFESIONALES</t>
  </si>
  <si>
    <t>BOGOTÁ D.C.</t>
  </si>
  <si>
    <t>CAROLINA PALMA ORTIZ</t>
  </si>
  <si>
    <t>4916</t>
  </si>
  <si>
    <t>A-1-0-2-14</t>
  </si>
  <si>
    <t>AHORROS</t>
  </si>
  <si>
    <t>BANCO POPULAR</t>
  </si>
  <si>
    <t>002</t>
  </si>
  <si>
    <t>CAROLINA</t>
  </si>
  <si>
    <t>2016623140500003E</t>
  </si>
  <si>
    <t>003</t>
  </si>
  <si>
    <t>004</t>
  </si>
  <si>
    <t>005</t>
  </si>
  <si>
    <t>006</t>
  </si>
  <si>
    <t>007</t>
  </si>
  <si>
    <t>008</t>
  </si>
  <si>
    <t>009</t>
  </si>
  <si>
    <t>010</t>
  </si>
  <si>
    <t>DIRECTA</t>
  </si>
  <si>
    <t>EDUARDO LLAÑA SANCHEZ</t>
  </si>
  <si>
    <t>AHORRO</t>
  </si>
  <si>
    <t>BANCOLOMBIA S.A.</t>
  </si>
  <si>
    <t>11</t>
  </si>
  <si>
    <t>12</t>
  </si>
  <si>
    <t>13</t>
  </si>
  <si>
    <t>14</t>
  </si>
  <si>
    <t>15</t>
  </si>
  <si>
    <t>7616</t>
  </si>
  <si>
    <t>5316</t>
  </si>
  <si>
    <t>CATHERINE MELISSA MORENO HIGUERA</t>
  </si>
  <si>
    <t>Una vez perfeccionado el contrato y cumplidos los requisitos de ejecución, la Unidad Administrativa Especial Migración Colombia pagará al contratista el valor del contrato en once (11) pagos mensuales a razón de: TRES MILLONES QUINIENTOS MIL PESOS M/CTE ($3.500.000) y un último pago correspondiente a 15 días por valor de UN MILLÓN SETECIENTOS CINCUENTA MIL PESOS M/CTE ($1.750.000), incluido los impuestos a que haya lugar, todo ello previa presentación de las cuentas de cobro correspondientes, acompañadas de los informes de actividades, certificación de cumplimiento a satisfacción expedida por el supervisor del contrato y el soporte del pago de los aportes al Sistema General de Seguridad Social en Salud, Pensión y Riesgos Laborales.-</t>
  </si>
  <si>
    <t>Una vez perfeccionado el contrato y cumplidos los requisitos de ejecución, la Unidad Administrativa Especial Migración Colombia pagará al contratista el valor del contrato en once (11) mensualidades vencidas a razón de TRES MILLONES QUINIENTOS MIL DE PESOS MONEDA CORRIENTE  ($3.500.000.00) cada una y un (1) último pago proporcional a 15 días por valor de UN MILLON SETECIENTOS CINCUENTA MIL PESOS M/CTE ($1.750.000).</t>
  </si>
  <si>
    <t>2016623140500005E</t>
  </si>
  <si>
    <t>Prestar los servicios profesionales en el Grupo de Contratos adscrito a la Subdirección Administrativa y Financiera, en el desarrollo de procesos precontractuales y post contractuales liderados por esta dependencia, de acuerdo con las condiciones señaladas en las condiciones y especificaciones técnicas descritas en los Estudios Previos y la Propuesta presentada por EL CONTRATISTA.</t>
  </si>
  <si>
    <t>7816</t>
  </si>
  <si>
    <t>MARIA JIMENA CASTRO ACEVEDO</t>
  </si>
  <si>
    <t>Una vez perfeccionado el contrato y cumplidos los requisitos de ejecución, la Unidad Administrativa Especial Migración Colombia pagará al contratista el valor del contrato en once (11) mensualidades vencidas a razón de DOS MILLONES QUINIENTOS MIL PESOS MCTE  ($2.500.000.00) cada una y un (1) último pago proporcional a 15 días por valor de UN MILLON DOSCIENTOS CINCUENTA MIL PESOS M/CTE ($1.250.000).</t>
  </si>
  <si>
    <t>La Unidad Administrativa Especial Migración Colombia pagará al contratista el valor del contrato en mensualidades vencidas a razón de CUATRO MILLONES DE PESOS M/CTE ($4.000.000), incluido los impuestos a que haya lugar.</t>
  </si>
  <si>
    <t>2016623140500009E</t>
  </si>
  <si>
    <t>Prestar los servicios profesionales de asesoría y apoyo en la formulación, estructuración y diseño de proyectos, iniciativas, estudios y procedimientos para la optimización de la gestión de control migratorio liderados por la Subdirección de Control Migratorio, de acuerdo con las condiciones señaladas en las condiciones y especificaciones técnicas descritas en los Estudios Previos y la Propuesta presentada por EL CONTRATISTA.</t>
  </si>
  <si>
    <t>7516</t>
  </si>
  <si>
    <t>RUBEN DARIO GONZALEZ HERNANDEZ</t>
  </si>
  <si>
    <t>BANCO DAVIVIENDA SA</t>
  </si>
  <si>
    <t>Una vez perfeccionado el contrato y cumplidos los requisitos de ejecución, la Unidad Administrativa Especial Migración Colombia pagará al contratista el valor del contrato en mensualidades vencidas a razón de CINCO MILLONES DOSCIENTOS MIL DE PESOS M/CTE ($5.200.000) cada una, incluido los impuestos a que haya lugar.</t>
  </si>
  <si>
    <t>16</t>
  </si>
  <si>
    <t>Prestar los servicios técnicos de apoyo a la gestión consistente en la implementación y el desarrollo del plan de uso y  mantenimiento del armamento asignado a la entidad, así como el apoyo administrativo y operativo a la coordinación del grupo de seguridad y enlace con la fuerza pública y organismos de seguridad.</t>
  </si>
  <si>
    <t>716</t>
  </si>
  <si>
    <t>JOSÉ IGNACIO CASTILLO RICO</t>
  </si>
  <si>
    <t>BANCO BILBAO VIZCAYA ARGENTARIA COLOMBIA SA BBVA</t>
  </si>
  <si>
    <t>Una vez perfeccionado el contrato y cumplidos los requisitos de ejecución la Unidad Administrativa Especial Migración Colombia  pagara al contratista el valor del contrato en  once (11)  mensualidades vencidas a razón de: TRES MILLONES QUINIENTOS MIL PESOS M/CTE ($3`500.000.oo), incluido los impuestos a que haya lugar.</t>
  </si>
  <si>
    <t>APOYO</t>
  </si>
  <si>
    <t>2016623140500007E</t>
  </si>
  <si>
    <t>2016623140300002E</t>
  </si>
  <si>
    <t>31</t>
  </si>
  <si>
    <t>CAUSAL</t>
  </si>
  <si>
    <t>PRESTACIÓN SERVICIOS PROFESIONALES</t>
  </si>
  <si>
    <t>EXCLUSIVIDAD</t>
  </si>
  <si>
    <t>Adquirir la extensión de garantía para los servidores marca DELL, con su debido soporte, que hacen parte de la plataforma tecnológica de la Unidad Administrativa Especial Migración Colombia</t>
  </si>
  <si>
    <t>811115
811123</t>
  </si>
  <si>
    <t>Ingeniería de software o hardware
Mantenimiento y soporte de hardware de computador</t>
  </si>
  <si>
    <t>12416</t>
  </si>
  <si>
    <t>C-223-1002-1</t>
  </si>
  <si>
    <t>CONVOCADO</t>
  </si>
  <si>
    <t>18</t>
  </si>
  <si>
    <t>19</t>
  </si>
  <si>
    <t>20</t>
  </si>
  <si>
    <t>21</t>
  </si>
  <si>
    <t>22</t>
  </si>
  <si>
    <t>23</t>
  </si>
  <si>
    <t>24</t>
  </si>
  <si>
    <t>25</t>
  </si>
  <si>
    <t>26</t>
  </si>
  <si>
    <t>27</t>
  </si>
  <si>
    <t>28</t>
  </si>
  <si>
    <t>30</t>
  </si>
  <si>
    <t>2016623140100001E</t>
  </si>
  <si>
    <t>ARRENDAMIENTO</t>
  </si>
  <si>
    <t>SANTA MARTA</t>
  </si>
  <si>
    <t>Alquiler o arrendamiento de propiedades o edificaciones</t>
  </si>
  <si>
    <t>1616</t>
  </si>
  <si>
    <t>A-2-0-4-10-2</t>
  </si>
  <si>
    <t>MAGDALENA</t>
  </si>
  <si>
    <t>JULIO RAMON PIZARRO PEREZ</t>
  </si>
  <si>
    <t>SUBDIRECCIÓN CONTROL MIGRATORIO</t>
  </si>
  <si>
    <t>DIRECCIÓN GENERAL</t>
  </si>
  <si>
    <t>GRUPO DE SEGURIDAD Y ENLACE CON LA FUERZA PÚBLICA</t>
  </si>
  <si>
    <t>OFICINA DE TECNOLOGÍA</t>
  </si>
  <si>
    <t>32</t>
  </si>
  <si>
    <t>33</t>
  </si>
  <si>
    <t>35</t>
  </si>
  <si>
    <t>36</t>
  </si>
  <si>
    <t>37</t>
  </si>
  <si>
    <t>38</t>
  </si>
  <si>
    <t>2016623140500041E</t>
  </si>
  <si>
    <t>Contratar la publicación de diferentes avisos de prensa en el periódico El Tiempo, de acuerdo a las necesidades requeridas por la Entidad.</t>
  </si>
  <si>
    <t>Impresión</t>
  </si>
  <si>
    <t>14516</t>
  </si>
  <si>
    <t>A-2-0-4-7-6</t>
  </si>
  <si>
    <t>PRESTACIÓN DE SERVICIO</t>
  </si>
  <si>
    <t>PUBLICACIÓN AVISOS</t>
  </si>
  <si>
    <t>CASA EDITORIAL EL TIEMPO</t>
  </si>
  <si>
    <t>7</t>
  </si>
  <si>
    <t>CORRIENTE</t>
  </si>
  <si>
    <t>JUAN MANUEL CAICEDO</t>
  </si>
  <si>
    <t>2016623140500008E</t>
  </si>
  <si>
    <t>Prestación de servicios jurídicos especializados para apoyar, asesorar y orientar a la Oficina Asesora Jurídica de la entidad en  estrategia de conciliación y en el diagnóstico de mecanismos alternativos de solución de conflictos, defensa judicial del Estado, en el adecuado manejo del Proceso disciplinario interno de la Entidad y en el monitoreo y vigilancia de procesos judiciales</t>
  </si>
  <si>
    <t>9616</t>
  </si>
  <si>
    <t>REYES GONZALES SAS</t>
  </si>
  <si>
    <t>0</t>
  </si>
  <si>
    <t>BANCO DAVIVIENDA S.A.</t>
  </si>
  <si>
    <t>WINSTON ANDRES MARTÍNEZ ACOSTA</t>
  </si>
  <si>
    <t>2016623140500012E</t>
  </si>
  <si>
    <t>Prestación de servicios profesionales a la Oficina de Tecnología de la Información en temas contractuales</t>
  </si>
  <si>
    <t>7716</t>
  </si>
  <si>
    <t>NIDIA ARABELY LOPEZ NOVOA</t>
  </si>
  <si>
    <t>CITIBANK COLOMBIA</t>
  </si>
  <si>
    <t>2016623140500011E</t>
  </si>
  <si>
    <t>16016</t>
  </si>
  <si>
    <t>2016623140100002E</t>
  </si>
  <si>
    <t>1</t>
  </si>
  <si>
    <t>MÍNIMA</t>
  </si>
  <si>
    <t>AMAZONAS</t>
  </si>
  <si>
    <t>LETICIA</t>
  </si>
  <si>
    <t>Contratar el arrendamiento de una balsa (Bien Mueble) para el parqueadero de la patrulla fluvial bajo techo, que opere las veinticuatro (24) horas del día para la citada embarcación y que ofrezca las medidas de seguridad adecuadas, específicamente en la Ciudad de Leticia en el Departamento del Amazonas.-</t>
  </si>
  <si>
    <t>Arrendamiento de instalaciones comerciales e industriales</t>
  </si>
  <si>
    <t>5716</t>
  </si>
  <si>
    <t>A-2-0-4-10-1</t>
  </si>
  <si>
    <t>201662314030001E</t>
  </si>
  <si>
    <t>LICITACIÓN</t>
  </si>
  <si>
    <t>BOGOTÁ</t>
  </si>
  <si>
    <t>“Contratar los servicios de estabilización para la consolidación del sistema de información misional “PLATINUM”, los que incluyen la adecuación técnica de los módulos existentes, la implementación de nuevas funcionalidades y desarrollos por demanda, soporte y mantenimiento de dicho sistema, así como, de los demás aplicativos soporte, para la mejora continua de los sistemas de información bajo la modalidad de fábrica de software”</t>
  </si>
  <si>
    <t>811115
432315</t>
  </si>
  <si>
    <t>Ing de software do hardware
Software funcional específico de una empresa</t>
  </si>
  <si>
    <t>CONVOCADO SECOP II</t>
  </si>
  <si>
    <t>PUBLICACIÓN PROYECTO PLIEGOS</t>
  </si>
  <si>
    <t>12716</t>
  </si>
  <si>
    <t>SELECCIÓN ABREVIADA</t>
  </si>
  <si>
    <t>SUBASTA</t>
  </si>
  <si>
    <t>“Adquirir la extensión de garantía para los servidores marca Hewlett-Packard, con su debido soporte, que hacen parte de la plataforma tecnológica de la Unidad Administrativa Especial Migración Colombia</t>
  </si>
  <si>
    <t>Ing de software do hardware
Mantenimiento y soporte de hardware de computador</t>
  </si>
  <si>
    <t>12516</t>
  </si>
  <si>
    <t>GUAJIRA</t>
  </si>
  <si>
    <t xml:space="preserve">Contratar el servicio de mantenimiento preventivo y correctivo con suministro de repuestos nuevos originales u homologados, para los vehículos multimarcas asignados a la Regional Guajira, incluido el servicio de lavado y despinche.  </t>
  </si>
  <si>
    <t>servicios de mantenimiento y reparacion de vehículos</t>
  </si>
  <si>
    <t>7016</t>
  </si>
  <si>
    <t>A-2-0-4-5-6</t>
  </si>
  <si>
    <t>2016623140700001E</t>
  </si>
  <si>
    <t>ANDINA - BOGOTA D.C.</t>
  </si>
  <si>
    <t>Contratar la prestación del servicio de lavado de manera ecológica del parque automotor de la Regional Andina y del Nivel Central ubicado en Bogotá.</t>
  </si>
  <si>
    <t>6916</t>
  </si>
  <si>
    <t>2016623140500044E</t>
  </si>
  <si>
    <t>39</t>
  </si>
  <si>
    <t>Contratar la prestación de servicios profesionales para la implementación y seguimiento de  estrategias  en  temas de anticorrupción</t>
  </si>
  <si>
    <t>Servicios de Consultoría de Negocios y Administración</t>
  </si>
  <si>
    <t>16316</t>
  </si>
  <si>
    <t xml:space="preserve">MA JIMENA </t>
  </si>
  <si>
    <r>
      <t xml:space="preserve">Contratar el arrendamiento de un local comercial de propiedad del </t>
    </r>
    <r>
      <rPr>
        <b/>
        <sz val="10"/>
        <color theme="1"/>
        <rFont val="Arial Narrow"/>
        <family val="2"/>
      </rPr>
      <t xml:space="preserve">ARRENDADOR, </t>
    </r>
    <r>
      <rPr>
        <sz val="10"/>
        <color theme="1"/>
        <rFont val="Arial Narrow"/>
        <family val="2"/>
      </rPr>
      <t>ubicado en el departamento del Magdalena, en la ciudad de Santa Marta en la nomenclatura calle 22 Nº13 A – 88 barrio Los Alcázares, matrícula inmobiliaria  Nº 080-11689  y código catastral 47001010500040001000 de la Oficina de Registro de Instrumentos Públicos de Santa Marta, cuyos linderos y características se encuentran descritos en la Escritura Pública Nº 1330 del 20 de julio de 1995 según certificado expedido por la Oficina de Registro de Instrumentos Públicos de Santa Marta.</t>
    </r>
  </si>
  <si>
    <r>
      <t xml:space="preserve">Prestar servicios  profesionales y de apoyo a la gestión en el grupo de contratos perteneciente a la subdirección administrativa y financiera de migración Colombia, de acuerdo con las condiciones señaladas en las condiciones y especificaciones técnicas descritas en los Estudios Previos y la Propuesta presentada por </t>
    </r>
    <r>
      <rPr>
        <b/>
        <sz val="10"/>
        <color theme="1"/>
        <rFont val="Arial Narrow"/>
        <family val="2"/>
      </rPr>
      <t>EL CONTRATISTA.</t>
    </r>
  </si>
  <si>
    <r>
      <t xml:space="preserve">Prestar los servicios profesionales para  apoyar  a la Dirección General en el seguimiento de las directrices  que se imparten a las diferentes dependencias sobre la gestión administrativa  y misional de la Entidad, de acuerdo con las condiciones señaladas y especificaciones técnicas descritas en los Estudios Previos y la Propuesta presentada por </t>
    </r>
    <r>
      <rPr>
        <b/>
        <sz val="10"/>
        <color theme="1"/>
        <rFont val="Arial Narrow"/>
        <family val="2"/>
      </rPr>
      <t xml:space="preserve">EL CONTRATISTA. </t>
    </r>
  </si>
  <si>
    <r>
      <t xml:space="preserve">Prestar los servicios profesionales en el Grupo Financiero adscrito a la Subdirección Administrativa y Financiera, en el desarrollo de procesos Financieros y Contables liderados por esta dependencia, de acuerdo con las condiciones señaladas en las condiciones y especificaciones técnicas descritas en los Estudios Previos y la Propuesta presentada por </t>
    </r>
    <r>
      <rPr>
        <b/>
        <sz val="10"/>
        <rFont val="Arial Narrow"/>
        <family val="2"/>
      </rPr>
      <t>EL CONTRATISTA.</t>
    </r>
  </si>
  <si>
    <t>CAROLINA -ALEJANDRA</t>
  </si>
  <si>
    <t>CLAUDIA A.</t>
  </si>
  <si>
    <t>ALEJANDRA</t>
  </si>
  <si>
    <t>Contratar el suministro de combustibles (Gasolina Corriente y ACPM diésel corriente) para el parque automotor y las plantas eléctricas asignados a la Regional Guajira de la Unidad Administrativa Especial Migración Colombia, en las Sedes localizadas en la Calle 16 No. 3 - 28 Barrio Los Olivos de la Ciudad de Maicao, Riohacha y Puesto de Control Migratorio en el Corregimiento de Paraguachón.</t>
  </si>
  <si>
    <t>EJE CAFETERO</t>
  </si>
  <si>
    <t>Contratar el mantenimiento preventivo y correctivo con suministro de repuestos originales para los vehículos multimarca que conforman el parque automotor de la Unidad Administrativa Especial Migración Colombia de la Regional Eje Cafetero en las sedes de Armenia, Manizales y Pereira. Así mismo incluye los vehículos marca: NISSAN, TOYOTA y SUZUKI, que por su modelo, queden excluidos de los contratos MONOMARCA.</t>
  </si>
  <si>
    <t>El canon de arrendamiento se pagara mes anticipado, por la suma de: NUEVE MILLONES DOSCIENTOS SETENTA Y UN MIL SEISCIENTOS CINTUENTA Y UN PESOS MCTE ($9.271.651) incluido el IVA y demás impuestos a que haya lugar. El pago se realizará en la cuenta bancaria que para tal efecto indique el arrendador.
El valor final del contrato corresponderá a la prestación efectiva y real del servicio. En caso de terminación anticipada, cesión o suspensión del contrato, sólo habrá lugar al pago proporcional de los servicios efectivamente prestados.</t>
  </si>
  <si>
    <t>Prestación de servicios de apoyo al grupo de pasajes y viáticos en el proceso de realizar egresos y actualización a diario de los libros y archivo macro de pagos, de acuerdo con las condiciones señaladas en las condiciones y especificaciones técnicas descritas en los Estudios Previos y la Propuesta presentada por EL CONTRATISTA</t>
  </si>
  <si>
    <t>DESCARTADO</t>
  </si>
  <si>
    <t xml:space="preserve">GRUPO DE VIATICOS </t>
  </si>
  <si>
    <t>AREA DE LA  NECESISDAD</t>
  </si>
  <si>
    <t>ADMINISTRATIVA</t>
  </si>
  <si>
    <t>Servicios de gestion de servicios profesionales</t>
  </si>
  <si>
    <t>7416</t>
  </si>
  <si>
    <t>2016623140500004E</t>
  </si>
  <si>
    <t>2016623140100007E</t>
  </si>
  <si>
    <t>El ARRENDADOR se obliga para con el ARRENDATARIO a entregar en arrendamiento el  inmueble ubicado en el municipio de Turbo Antioquia, identificado con las nomenclaturas calle 100 No 14-57, apartamento 201 y  Calle 100 No 14-63, apartamento 101, esquina, con una superficie total de 160.2 metros cuadrados</t>
  </si>
  <si>
    <t>6016</t>
  </si>
  <si>
    <t>ANTIOQUIA</t>
  </si>
  <si>
    <t>TURBO</t>
  </si>
  <si>
    <t xml:space="preserve">LINDA MERY GRACIANY DE ESCOBAR </t>
  </si>
  <si>
    <t>El canon de arrendamiento mensual se pagara mes anticipado AL ARRENDADOR dentro de los primeros diez (10) días calendario por valor de DOS MILLONES TRESCIENTOS  NOVENTA QUINIENTOS VEINTE PESOS ($2´582.000) MCTE., incluido el IVA y demás impuestos a que haya lugar.</t>
  </si>
  <si>
    <t>2016623140100006E</t>
  </si>
  <si>
    <t>El ARRENDADOR se obliga para con el ARRENDATARIO a entregar en arrendamiento un cupo de parqueadero para el parque automotor del Centro Facilitador de Servicios Migratorios en la ciudad de Quibdó, ubicado en la carrera 5  entre calles  24 y 25</t>
  </si>
  <si>
    <t>6216</t>
  </si>
  <si>
    <t>CHOCO</t>
  </si>
  <si>
    <t>QUIBDO</t>
  </si>
  <si>
    <t>LUIS ANIBAL FLOREZ MOSCOSO</t>
  </si>
  <si>
    <t>BANCO BILVAO VIZCAYA ARGENTARIA COLOMBIA S.A. BBVA</t>
  </si>
  <si>
    <t>VALOR CONTRATO 2016</t>
  </si>
  <si>
    <t xml:space="preserve">El canon de arrendamiento se pagara por doce (12) mensualidades anticipadas, cada una por la suma de: DOSCIENTOS DIEZ MIL PESOS MCTE ($210.000) incluido el IVA y demás impuestos a que haya lugar. El pago se realizará en la cuenta bancaria que para tal efecto indique el arrendador.
El valor final del contrato corresponderá a la prestación efectiva y real del servicio. En caso de terminación anticipada, cesión o suspensión del contrato, sólo habrá lugar al pago proporcional de los servicios efectivamente prestados.
</t>
  </si>
  <si>
    <t>2016623140500033E</t>
  </si>
  <si>
    <t>OFICINA ASESORA JURIDICA</t>
  </si>
  <si>
    <t>10116</t>
  </si>
  <si>
    <t>JOAQUIN ALFONSO MEJIA PARRA</t>
  </si>
  <si>
    <t>Prestar los servicios profesionales en la oficina Asesora Jurídica, en el manejo de temas contencioso administrativo, de acuerdo con las condiciones señaladas y especificaciones técnicas descritas en los estudios previos y la propuesta presentada por EL CONTRATISTA</t>
  </si>
  <si>
    <t>2016623140500032E</t>
  </si>
  <si>
    <t xml:space="preserve">GRUPO DE ARCHIVO Y CORRESPONDENCIA </t>
  </si>
  <si>
    <t>Prestar los servicios profesionales en la oficina de tecnología de la información, para apoyar a migración colombia en el desarrollo de nuevas funcionalidades y la optimización e integración del sistema de gestión documental orfeo y del centro virtual al ciudadano cvac+, de acuerdo con las condiciones señaladas y especificaciones técnicas descritas e los estudios previos y la propuesta presentada por el contratista.</t>
  </si>
  <si>
    <t>2216</t>
  </si>
  <si>
    <t>C-450-1002-1</t>
  </si>
  <si>
    <t>CARLOS ALBERTO BARRERO CANTOR</t>
  </si>
  <si>
    <t>BANCO DE OCCIDENTE</t>
  </si>
  <si>
    <t xml:space="preserve"> 2016623140500029E</t>
  </si>
  <si>
    <t>Prestar los servicios profesionales en la Oficina de Tecnología de la Información, para apoyar a Migración Colombia en el desarrollo, optimización y mantenimiento de funcionalidades del Sistema de Gestión Documental ORFEO, de acuerdo con las condiciones señaladas y especificaciones técnicas descritas en los Estudios Previos y la Propuesta presentada por el EL CONTRATISTA</t>
  </si>
  <si>
    <t>1816</t>
  </si>
  <si>
    <t>LILIANA GOMEZ VELASQUEZ</t>
  </si>
  <si>
    <t>Contratar el servicio de mantenimiento preventivo y correctivo  maquina laser trotec sp100r c30 y el suministro del sistema de extraccion 8260 atmos mono asi como  bolsa de repuestos</t>
  </si>
  <si>
    <t>GRUPO DE APOYO TECNICO CIENTIFICO</t>
  </si>
  <si>
    <t>2016623140500035E</t>
  </si>
  <si>
    <t>servicios de mantenimiento y reparacion de equipos de manufactura</t>
  </si>
  <si>
    <t>13316</t>
  </si>
  <si>
    <t>A-2-0-4-5-2</t>
  </si>
  <si>
    <t>2016623140100009E</t>
  </si>
  <si>
    <t>ORINOQUIA</t>
  </si>
  <si>
    <t xml:space="preserve">El ARRENDADOR se obliga para con el ARRENDATARIO a entregar en Arrendamiento de cupos de parqueadero, para el parque automotor del Centro Facilitador de Servicios Migratorios en la ciudad de Arauca </t>
  </si>
  <si>
    <t>5816</t>
  </si>
  <si>
    <t>ARAUCA</t>
  </si>
  <si>
    <t>JAIVER ALBEIRO GUEVARA REBOLLEDO / INVERSIONES MULTISERVICIOS J&amp;S</t>
  </si>
  <si>
    <t>BANCO POPULAR SA</t>
  </si>
  <si>
    <t>Servicios Editoriales, de Diseño, de Artes Gráficas y Bellas Artes</t>
  </si>
  <si>
    <t>Que LA IMPRENTA, se compromete con MIGRACION COLOMBIA a la prestación de servicios de impresión de todo tipo de material institucional requerido por Migración Colombia, para el cumplimiento de su objeto misional y de apoyo de la Entidad, de conformidad con las condiciones y generalidades técnicas señaladas en los estudios previos</t>
  </si>
  <si>
    <t>2016623140500036E</t>
  </si>
  <si>
    <t>15116</t>
  </si>
  <si>
    <t>A-2-0-4-7-3</t>
  </si>
  <si>
    <t>2016623140500034E</t>
  </si>
  <si>
    <t>INTERADMINISTRATIVO</t>
  </si>
  <si>
    <t>la prestación de servicios profesionales para apoyar la gestión de la Oficina de Comunicaciones, de acuerdo con las condiciones señaladas y especificaciones técnicas descritas en los Estudios Previos y la Propuesta presentada por EL CONTRATISTA</t>
  </si>
  <si>
    <t>15316</t>
  </si>
  <si>
    <t xml:space="preserve">Contratar el mantenimiento preventivo y correctivo con bolsa de repuestos para los componentes de los CCTV  y la extensión de garantía de los switches de esta plataforma, para los aeropuertos internacionales de las ciudades de Bogotá, Medellín, Cali y Barranquilla, de acuerdo con los requerimientos técnicos de la Entidad. </t>
  </si>
  <si>
    <t>811118
811122</t>
  </si>
  <si>
    <t>Servicios de Sistemas y Administración de Componentes de Sistemas</t>
  </si>
  <si>
    <t>10216</t>
  </si>
  <si>
    <t>Adquirir equipos de cómputo servidores y ampliación del sistema de almacenamiento estructurado SAN, de acuerdo con las especificaciones técnicas requeridas por la Unidad Administrativa Especial Migración Colombia.</t>
  </si>
  <si>
    <t>1 Y 13</t>
  </si>
  <si>
    <t>432115
432018</t>
  </si>
  <si>
    <t>Difusión de Tecnologías de información y Telecomunicaciones</t>
  </si>
  <si>
    <t>14316</t>
  </si>
  <si>
    <t>2016623140300006E</t>
  </si>
  <si>
    <t xml:space="preserve">2016623140500030E  </t>
  </si>
  <si>
    <t>2016623140500027E</t>
  </si>
  <si>
    <t>NIVEL CENTRAL</t>
  </si>
  <si>
    <t>SUBDIRECCION ADMINSITRATIVA Y FINANCIERA</t>
  </si>
  <si>
    <t>Prestar los servicios de apoyo a la gestión en temas de  Infraestructura  en la Subdirección Administrativa y Financiera de Migración Colombia</t>
  </si>
  <si>
    <t>Servicios de Gestión, Servicios Profesionales de Empresa y Servicios Administrativos.</t>
  </si>
  <si>
    <t>41´580.000</t>
  </si>
  <si>
    <t>5516</t>
  </si>
  <si>
    <t xml:space="preserve">PRESTACION SE SERVICIOS </t>
  </si>
  <si>
    <t>COLPATRIA</t>
  </si>
  <si>
    <t>3´780.000</t>
  </si>
  <si>
    <t xml:space="preserve">Una vez perfeccionado el contrato y cumplidos los requisitos de ejecución, la Unidad Administrativa Especial Migración Colombia pagará al contratista el valor del contrato en Once (11) Mensualidades vencidas  cada una de TRES MILLONES SETECIENTOS OCHENTA MIL PESOS ($3´780.000), incluido los impuestos a que haya lugar. </t>
  </si>
  <si>
    <t>2016623140500019E</t>
  </si>
  <si>
    <t>GRUPO CONTRATOS</t>
  </si>
  <si>
    <t>PRESTAR SERVICIOS PROFESIONALES AL GRUPO DE CONTRATOS ADSCRITO A LA SUBDIRECCIÓN ADMINISTRATIVA Y FINANCIERA EN EL DESARROLLO DE PROCESOS PRECONTRACTUALES Y POSTCONTRACTUALES LIDERADOS POR ESTA DEPENDENCIA.-</t>
  </si>
  <si>
    <t>31,500,000</t>
  </si>
  <si>
    <t>5216</t>
  </si>
  <si>
    <t>ALEJANDRA MARIA ARCOS MEDINA</t>
  </si>
  <si>
    <t xml:space="preserve">AHORROS </t>
  </si>
  <si>
    <t xml:space="preserve">Bancolombia </t>
  </si>
  <si>
    <t>BOTERO SERNA LUZ MIRIAM</t>
  </si>
  <si>
    <t xml:space="preserve">Una vez perfeccionado el contrato y cumplidos los requisitos de ejecución, la Unidad Administrativa Especial Migración Colombia pagará al contratista el valor del contrato en nueve (9) mensualidades vencidas a razón de TRES MILLONES QUINIENTOS MIL PESOS ($3.500.000), incluido los impuestos a que haya lugar. </t>
  </si>
  <si>
    <t>2016623140500016E</t>
  </si>
  <si>
    <t>Prestar los servicios profesionales en la oficina Asesora Jurídica, para  apoyar  la gestión en la formulación de conceptos, análisis de documentos, manejo de procesos de la oficina jurídica, de acuerdo con las condiciones señaladas y especificaciones técnicas descritas en los estudios previos y la propuesta presentada por  EL CONTRATISTA.</t>
  </si>
  <si>
    <t xml:space="preserve">Servicios de gestion de servicios profesionales de empresa y servicios administrativos </t>
  </si>
  <si>
    <t>38,500,000</t>
  </si>
  <si>
    <t>9516</t>
  </si>
  <si>
    <t>NORBERTO RUBIANO MARTINEZ</t>
  </si>
  <si>
    <t xml:space="preserve">Una vez perfeccionado el contrato y cumplidos los requisitos de ejecución, la Unidad Administrativa Especial Migración Colombia pagará al contratista el valor del contrato en mensualidades vencidas cada una de TRES MILLONES QUINIENTOS MIL PESOS MONEDA CORRIENTE ($3.500.000), incluido los impuestos a que haya lugar. </t>
  </si>
  <si>
    <t>2016623140100005E </t>
  </si>
  <si>
    <t>NARIÑO</t>
  </si>
  <si>
    <t>REGIONAL NARIÑO</t>
  </si>
  <si>
    <t>Contratar el arrendamiento del  piso primero (1º) y segundo (2º) del inmueble ¿2 casas solar¿ ubicado en la Vereda La Calera, Corregimiento Chiles, Municipio Cumbal Departamento de Nariño, identificado con la matrícula 244-46983, código catastral No. 00-01-008-0071 cuyos linderos se encuentran  descritos en la escritura pública No. 36 del 11 de Febrero de 1964 de la Notaria de Cumbal (Dpto de Nariño)</t>
  </si>
  <si>
    <t>9,395,760</t>
  </si>
  <si>
    <t>6416</t>
  </si>
  <si>
    <t>CUMBAL</t>
  </si>
  <si>
    <t>PARMENIDES IBARRA CORDOBA</t>
  </si>
  <si>
    <t>CAJA SOCIAL</t>
  </si>
  <si>
    <t xml:space="preserve">ANA MERCEDES FIGUEROA </t>
  </si>
  <si>
    <t>A título de canon de arrendamiento mensual, pago anticipado AL ARRENDADOR dentro de los primeros diez (10) días calendario de cada mes, por valor de OCHOCIENTOS CINCUENTA Y CUATRO MIL CIENTO SESENTA PESOS ($854.160) M/Cte.</t>
  </si>
  <si>
    <t>2016623140100008E</t>
  </si>
  <si>
    <t>REGIONAL GUAJIRA</t>
  </si>
  <si>
    <t>El ARRENDADOR se obliga para con el ARRENDATARIO a entregar en arrendamiento cupos de parqueadero, para el parque automotor del Centro Facilitador de Servicios Migratorios en la ciudad de Riohacha. Los cupos de parqueo se encuentran ubicados en la Calle 14 No.6-32 de la ciudad de Riohacha, denominado Estación de Servicio Los Jose.</t>
  </si>
  <si>
    <t>Servicios de Gestión, profesionales de Empres y Administrativos</t>
  </si>
  <si>
    <t>4816</t>
  </si>
  <si>
    <t>RIOACHA</t>
  </si>
  <si>
    <t>ESTACION DE SERVICIO LOS JOSE S.A.S.</t>
  </si>
  <si>
    <t>Corriente</t>
  </si>
  <si>
    <t>BANCO DE BOGOTA</t>
  </si>
  <si>
    <t>ROMO BARRETO MIGUEL ENRIQUE</t>
  </si>
  <si>
    <t>El canon de arrendamiento se pagara por ONCE (11) mensualidades anticipadas, cada una por la suma de: SEISCIENTOS MIL PESOS MCTE ($600.000) incluido el IVA y demás impuestos a que haya lugar. El pago se realizará en la cuenta bancaria que para tal efecto indique el arrendador.</t>
  </si>
  <si>
    <t>2016623140500015E</t>
  </si>
  <si>
    <t>Prestar los servicios profesionales, para  apoyar a Migración Colombia en la gestión de la Oficina Asesora jurídica, de acuerdo con las condiciones señaladas y especificaciones técnicas descritas en los Estudios Previos y la Propuesta presentada por EL CONTRATISTA.</t>
  </si>
  <si>
    <t>9416</t>
  </si>
  <si>
    <t>LUISA FERNANDA ZAMUDIO GARCIA</t>
  </si>
  <si>
    <t>la Unidad Administrativa Especial Migración Colombia pagará al contratista el valor del contrato en mensualidades vencidas a razón de DOS MILLONES OCHOSCIENTOS MIL PESOS MONEDA CORRIENTE ($2.800.000), incluido los impuestos a que haya lugar.</t>
  </si>
  <si>
    <t>2016623140500006E</t>
  </si>
  <si>
    <t xml:space="preserve">Prestar  servicios profesionales para  apoyar  a la Dirección General en el  seguimiento a los actos jurídicos, documentos o actividades a su cargo, así como de  los controles para garantizar el cumplimiento de las decisiones; de acuerdo con las condiciones señaladas y especificaciones técnicas descritas en los Estudios Previos y la propuesta presentada por EL CONTRATISTA. </t>
  </si>
  <si>
    <t>10416</t>
  </si>
  <si>
    <t>ROY LUIS GALINDO WEHDEKING</t>
  </si>
  <si>
    <t xml:space="preserve">Una vez perfeccionado el contrato y cumplidos los requisitos de ejecución, la Unidad Administrativa Especial Migración Colombia pagará al contratista el valor del contrato en mensualidades vencidas cada una de SEIS MILLONES DE PESOS MONEDA CORRIENTE ($6.000.000) y proporcional por fracción de tiempo, si lo hubiere, incluido los impuestos a que haya lugar. </t>
  </si>
  <si>
    <t>2016623140500014E</t>
  </si>
  <si>
    <t>Prestar los servicios profesionales en la Oficina Asesora Jurídica, para  apoyar a Migración Colombia en la gestión de la oficina jurídica, de acuerdo con las condiciones señaladas y especificaciones técnicas descritas en los Estudios Previos y la Propuesta presentada por EL CONTRATISTA.</t>
  </si>
  <si>
    <t>9316</t>
  </si>
  <si>
    <t>5,000,000</t>
  </si>
  <si>
    <t xml:space="preserve">Una vez perfeccionado el contrato y cumplidos los requisitos de ejecución, la Unidad Administrativa Especial Migración Colombia pagará al contratista el valor del contrato en mensualidades vencidas cada una de CINCO MILLONES DE PESOS MONEDA CORRIENTE ($5.000.000), incluido los impuestos a que haya lugar. </t>
  </si>
  <si>
    <t>2015623140500017E</t>
  </si>
  <si>
    <t>REGIONAL ANDINA</t>
  </si>
  <si>
    <t>Contratar el servicio de mantenimiento preventivo y correctivo con suministro de repuestos originales para el ascensor marca ORONA, ubicado en el Edificio del CFSM de Bogotá, ubicado en la Calle 100 No. 11B-27 en la ciudad de Bogotá D.C, donde funciona la Sede principal de la Regional Andina.</t>
  </si>
  <si>
    <t>Servicios de Edificación, construcción de instalaciones y mantenimiento</t>
  </si>
  <si>
    <t>7216</t>
  </si>
  <si>
    <t>A-2-0-4-5-1</t>
  </si>
  <si>
    <t>SCALA ASCENSORES S.A.</t>
  </si>
  <si>
    <t> ARCHILA CABRERA CARLOS ALBERTO</t>
  </si>
  <si>
    <t xml:space="preserve">CUMPLIMIENTO/ AMPARO DE SALARIOS/ CALIDAD DEL SERVICIO/ PROVISION DE REPUESTOS </t>
  </si>
  <si>
    <t>20%/10%/20%/ 20%</t>
  </si>
  <si>
    <t>2016623140100004E</t>
  </si>
  <si>
    <t>Arrendamiento de las Oficinas y Parqueaderos descritos a continuación que hacen parte de la torre número 3 del Edificio Argos, el cual se encuentra ubicado en la calle veintiséis (Cll. 26) número cincuenta y nueve cincuenta y uno (59 ¿51) de la ciudad de Bogotá D.C.: Inmueble 1: Oficina 207, folio de matrícula inmobiliaria No. 50C-1822472 Inmueble 2: Oficina 212, folio de matrícula inmobiliaria No. 50C-1822477 Inmueble 3 y 4: Parqueaderos dobles (servidumbre) No. 31 y 32 con matrícula inmobiliaria No. 50C-1822555 Inmueble 5 y 6: Parqueaderos dobles (servidumbre) No. 352 y 353 con matrícula inmobiliaria No. 50C-1822803 Inmueble 7: parqueadero sencillo No. 375 con matrícula inmobiliaria No. 50C-1822819</t>
  </si>
  <si>
    <t>Servicios de Gestión, profesionales de Empres y Administrativo</t>
  </si>
  <si>
    <t>6316</t>
  </si>
  <si>
    <t>EUROAMERICAN S.A.S.</t>
  </si>
  <si>
    <t>GAITAN ORTIZ JIMMY ENRIQUE</t>
  </si>
  <si>
    <t>2016623140100012E</t>
  </si>
  <si>
    <t>CFSM VALLEDUPAR</t>
  </si>
  <si>
    <t>El ARRENDADOR se obliga para con el ARRENDATARIO a entregar en arrendamiento el  inmueble local comercial, ubicado en la ciudad de Valledupar del departamento de Cesar en la Carrera 8 # 15-19, de propiedad del ARRENDADOR, identificado con matrícula catastral 190-34093/ 19092757/ 19038245, del círculo registral de Valledupar, escritura pública 2191 / 1172/ 3351 Notaría Primera de Valledupar – Cesar.</t>
  </si>
  <si>
    <t>93´610.598</t>
  </si>
  <si>
    <t>6116</t>
  </si>
  <si>
    <t>CESAR</t>
  </si>
  <si>
    <t>VALLEDUPAR</t>
  </si>
  <si>
    <t>ASESORES FINANCIEROS VILLAZON GUTIERREZ S.A.</t>
  </si>
  <si>
    <t>4</t>
  </si>
  <si>
    <t> 900.096.092</t>
  </si>
  <si>
    <t> YEPES DOMINGUEZ DANIEL FERNANDO</t>
  </si>
  <si>
    <t>2016623140600001E</t>
  </si>
  <si>
    <t>Publicación y divulgación en el DIARIO OFICIAL,  de normas y actos administrativos de carácter general y otros documentos de carácter oficial proferidos por la Unidad Administrativa Especial Migración Colombia.</t>
  </si>
  <si>
    <t>7116</t>
  </si>
  <si>
    <t xml:space="preserve">IMPRENTA NACIONAL DE COLOMBIA </t>
  </si>
  <si>
    <t>DAVIVIENDA</t>
  </si>
  <si>
    <t>MENDEZ AGUIRRE DEICY ANDREA</t>
  </si>
  <si>
    <t>2016623140500026E</t>
  </si>
  <si>
    <t xml:space="preserve">PRESTACION DE SERVICIOS </t>
  </si>
  <si>
    <t>PRESTAR LOS SERVICIOS DE APOYO A LA GESTION A LA SUBDIRECCIÓN ADMINISTRATIVA Y FINANCIERA EN EL SEGUIMIENTO A LA GESTIÓN DE LAS REGIONALES DE LA UNIDAD ADMINISTRATIVA ESPECIAL MIGRACIÓN COLOMBIA.</t>
  </si>
  <si>
    <t>5416</t>
  </si>
  <si>
    <t xml:space="preserve">APOYO A LA GESTION </t>
  </si>
  <si>
    <t>ALFONSO VASQUEZ GUEVARA</t>
  </si>
  <si>
    <t xml:space="preserve">BBVA </t>
  </si>
  <si>
    <t> MARTINEZ AGUILAR DORIS ALIETH</t>
  </si>
  <si>
    <t>2016623140100003E</t>
  </si>
  <si>
    <t>CARIBE</t>
  </si>
  <si>
    <t>CFSM MONTERIA</t>
  </si>
  <si>
    <t>ARRENDAMIENTO PARQUEADERO CFSM MONTERIA</t>
  </si>
  <si>
    <t xml:space="preserve">Servicios de gestión, profesionales de empresas  y administrativos </t>
  </si>
  <si>
    <t>5916</t>
  </si>
  <si>
    <t xml:space="preserve">CONVOCADO </t>
  </si>
  <si>
    <t>2016623140500018E</t>
  </si>
  <si>
    <t>SUBDIRECCION DE TALENTO HUMANO</t>
  </si>
  <si>
    <t>PRESTACIÓN DE SERVICIOS DE APOYO A LA GESTION AL GRUPO DE NOMINA EN EL PROCESO DE LIQUIDACIÓN DE FACTORES SALARIALES Y PRESTACIONALES.</t>
  </si>
  <si>
    <t>13516</t>
  </si>
  <si>
    <t xml:space="preserve">JOHANNA CAROLINA MANCIPE LUGO </t>
  </si>
  <si>
    <t>2016623140500028E</t>
  </si>
  <si>
    <t>Contratar el servicio especializado de transporte de carga vía aérea y terrestre, para el envío  de manera segura y oportuna de los bienes, mobiliario y útiles de papelería y escritorio  a cargo de la entidad, desde y con destino al nivel central y las Sedes Regionales, Centros Facilitadores de Servicios  Migratorios y Puestos de Control Migratorio Aéreo y Terrestre, a nivel nacional.</t>
  </si>
  <si>
    <t>781015 -781018</t>
  </si>
  <si>
    <t>Servicios de Transporte, almacenaje y correo</t>
  </si>
  <si>
    <t>55’000.000</t>
  </si>
  <si>
    <t>7316</t>
  </si>
  <si>
    <t>A-2-0-4--6-3</t>
  </si>
  <si>
    <t>2016623140300003E</t>
  </si>
  <si>
    <t>Adquisición de renovación de licencia y extensión de garantía prueba psicotécnica GESTIÓN 360° EVALUACION POR COMPETENCIA  y Prueba psicotécnica EVA (EVALUACION DE VALORES) Y ANTIVALORES.</t>
  </si>
  <si>
    <t xml:space="preserve">Equipo médico accesorios y suministros </t>
  </si>
  <si>
    <t>14016</t>
  </si>
  <si>
    <t>A-2-0-4-41-13</t>
  </si>
  <si>
    <t>2016623140500020E</t>
  </si>
  <si>
    <t>REGIONAL ORIENTE</t>
  </si>
  <si>
    <t xml:space="preserve">REGIONAL ORIENTE </t>
  </si>
  <si>
    <t>Contratar el mantenimiento preventivo y correctivo con suministro de repuestos originales u homologados para los vehículos multimarca que conforman el parque automotor de la Unidad Administrativa Especial Migración Colombia de la Regional Oriente en las sedes de Cúcuta y Bucaramanga.
Así mismo incluye los vehículos marca: NISSAN y TOYOTA, que por su modelo, queden excluidos de los contratos MONOMARCA.</t>
  </si>
  <si>
    <t>Servicios de Transporte, Almacenaje y  Correo</t>
  </si>
  <si>
    <t>6616</t>
  </si>
  <si>
    <t>2016623140500024E</t>
  </si>
  <si>
    <t>20116/01/28</t>
  </si>
  <si>
    <t>Contratación de bolsa de horas para servicio de soporte especializado para la plataforma Oracle implementada en la Unidad Administrativa Especial Migración Colombia</t>
  </si>
  <si>
    <t>811615-811120 -811122-811118</t>
  </si>
  <si>
    <t xml:space="preserve">servicios Basados en ingenieria, investigación y tecnologia </t>
  </si>
  <si>
    <t>200,000,000</t>
  </si>
  <si>
    <t>12616</t>
  </si>
  <si>
    <t>2016623140500010E</t>
  </si>
  <si>
    <t>MENOR CUANTIA</t>
  </si>
  <si>
    <t xml:space="preserve">Servicios de mantenimiento, y reparación de vehiculos </t>
  </si>
  <si>
    <t>6716</t>
  </si>
  <si>
    <t>2016623140500002E</t>
  </si>
  <si>
    <t>REGIONAL ANDINA - NIVEL CENTRAL</t>
  </si>
  <si>
    <t>2016623140500013E</t>
  </si>
  <si>
    <t>Contratar el suministro de materiales ferro eléctricos para atender los requerimientos que en materia de mantenimiento locativo presente la sede del nivel central y las sedes y PCM pertenecientes a la Regional Andina de la UNIDAD ADMINISTRATIVA ESPECIAL DE MIGRACIÓN COLOMBIA</t>
  </si>
  <si>
    <t>391217 - 391213 - 311628</t>
  </si>
  <si>
    <t>Ferretería eléctrica y suministro</t>
  </si>
  <si>
    <t>16616</t>
  </si>
  <si>
    <t>A-2-04-4-23</t>
  </si>
  <si>
    <t>ASESORIAS EN ANTICORRUPCION</t>
  </si>
  <si>
    <t>LILIANA JARAMILLO MUTIS</t>
  </si>
  <si>
    <t>CORPBANCA COLOMBIA S.A.</t>
  </si>
  <si>
    <t>Los pagos quedan sujetos igualmente al cumplimiento de los trámites administrativos a que haya lugar, a la expedición de la obligación y orden de pago SIIF, y a la aprobación del Programa Anual mensualizado de Caja – PAC, por parte de la Dirección del Tesoro Nacional. Los documentos soportes para el pago deberán ser avalados por el interventor del contrato.</t>
  </si>
  <si>
    <r>
      <t xml:space="preserve">La Unidad Administrativa Especial Migración Colombia pagará al contratista el valor del contrato en mensualidades vencidas a razón de </t>
    </r>
    <r>
      <rPr>
        <b/>
        <sz val="10"/>
        <color theme="1"/>
        <rFont val="Arial Narrow"/>
        <family val="2"/>
      </rPr>
      <t xml:space="preserve">SEIS MILLONES DE PESOS MONEDA CORRIENTE ($6.000.000), </t>
    </r>
    <r>
      <rPr>
        <sz val="10"/>
        <color theme="1"/>
        <rFont val="Arial Narrow"/>
        <family val="2"/>
      </rPr>
      <t>cada una ,  incluidos los impuestos a que haya lugar.</t>
    </r>
  </si>
  <si>
    <t>2016623140700004E</t>
  </si>
  <si>
    <t>materiales combustibles, adiivos para combustibles lubricanttes y anticorrocibos</t>
  </si>
  <si>
    <t>28,000,000</t>
  </si>
  <si>
    <t>10316</t>
  </si>
  <si>
    <t>A-2-0-4-4-1</t>
  </si>
  <si>
    <t>REGIONAL EJE CAFETERO</t>
  </si>
  <si>
    <t>2016623140700003E</t>
  </si>
  <si>
    <t>6816</t>
  </si>
  <si>
    <t>ARRENDAMIENTO BALSA</t>
  </si>
  <si>
    <t>ALBERTO LOPEZ JIMENEZ</t>
  </si>
  <si>
    <t>BANCO DE BOGOTÁ S.A.</t>
  </si>
  <si>
    <t xml:space="preserve">MIGRACION COLOMBIA pagará al CONTRATISTA el valor del contrato así: 
Pagos mensuales, mes vencido cada uno por el valor del canon mensual ofrecido. 
</t>
  </si>
  <si>
    <t>IDGL S.A.</t>
  </si>
  <si>
    <t>WINSTON MARTINEZ</t>
  </si>
  <si>
    <t>Una vez perfeccionado el contrato y cumplidos los requisitos de ejecución, la Unidad Administrativa Especial Migración Colombia pagará al contratista el valor del contrato en seis (06) mensualidades vencidas a razón de SIETE MILLONES DE PESOS MONEDA CORRIENTE ($7.000.000.00), cada una y la última proporcional. Incluido los impuestos a que haya lugar.</t>
  </si>
  <si>
    <t>2016623140500053E</t>
  </si>
  <si>
    <t>50</t>
  </si>
  <si>
    <t>SECRETARIA GEENRAL</t>
  </si>
  <si>
    <t>servicios legales</t>
  </si>
  <si>
    <t>20216</t>
  </si>
  <si>
    <t>2016623140500043E</t>
  </si>
  <si>
    <t>41</t>
  </si>
  <si>
    <t>Adquisición de la suscripción a una biblioteca Jurídica Virtual, con instalación de software y herramienta de consulta de información jurídica, así como la actualización y el mantenimiento del Normograma, con cobertura nacional para la Unidad Administrativa Especial Migración Colombia</t>
  </si>
  <si>
    <t>55111515
82121802</t>
  </si>
  <si>
    <t>Audio cinta de material educacional
Servicios de publicaciones financiadas por el autor</t>
  </si>
  <si>
    <t>17216</t>
  </si>
  <si>
    <t>A-2-0-4-7-5</t>
  </si>
  <si>
    <t>COMPRAVENTA</t>
  </si>
  <si>
    <t>ADQUISICIÓN BIBLIOTECA CON INSTALACIÓN SOFTWARE</t>
  </si>
  <si>
    <t>AVANCE JURÍDICO</t>
  </si>
  <si>
    <t>2</t>
  </si>
  <si>
    <t>Una vez perfeccionado el contrato y cumplidos los requisitos para su ejecución, la Unidad Administrativa Especial Migración Colombia pagará al contratista el valor del contrato así: Un único pago equivalente al 100% del valor del mismo, una vez se haya instalado el software de Biblioteca Jurídica Virtual (Integrador Jurídico).</t>
  </si>
  <si>
    <t>MANTENIMIENTO VEHICULOS</t>
  </si>
  <si>
    <t>LAVADO DE VEHICULOS</t>
  </si>
  <si>
    <t>CUNDINAMARCA</t>
  </si>
  <si>
    <t>RIOHACHA - MAICAO</t>
  </si>
  <si>
    <t>CAMILO ANDRES FORERO RIOS</t>
  </si>
  <si>
    <t>PEDRO MANUEL ARIZA BERMUDEZ</t>
  </si>
  <si>
    <t>BANCOLOMBIA S.A</t>
  </si>
  <si>
    <t>2016623140500058E</t>
  </si>
  <si>
    <t>Prestar los Servicios de Apoyo a la Gestión, consistentes en la separación de archivos PDF/A, organización, elaboración hoja de control, control de calidad, verificación, análisis, digitalización, sistematización y demás labores que contribuyan a la actualización y conservación de los expedientes de las historias laborales que reposan en el archivo de la Subdirección de Talento Humano de la Unidad Administrativa Especial Migración Colombia, de acuerdo con las condiciones señaladas en los estudios previos y en la propuesta presentada por el CONTRATISTA</t>
  </si>
  <si>
    <t>servicio de administracion de empresas</t>
  </si>
  <si>
    <t>3,900,000</t>
  </si>
  <si>
    <t>19716</t>
  </si>
  <si>
    <t>PRESTACION DE SERVICIOS DE APOYO A LA GESTION PARA LA DIGITALIZACION DE HISTORIAS LABORALES</t>
  </si>
  <si>
    <t>CAROLINA LOPEZ RAMIREZ</t>
  </si>
  <si>
    <t>45</t>
  </si>
  <si>
    <t>2016623140500056E</t>
  </si>
  <si>
    <t>46</t>
  </si>
  <si>
    <t>19616</t>
  </si>
  <si>
    <t>NUBIA JANNETH RODRIGUEZ SUAREZ</t>
  </si>
  <si>
    <t>CLAUDIA MENDOZA</t>
  </si>
  <si>
    <t>ACEPTACION DE OFERTA</t>
  </si>
  <si>
    <t>SUMINISTRO DE COMBUSTIBLE</t>
  </si>
  <si>
    <t>ESTACION DE SERVICIOS LOS JOSE SAS</t>
  </si>
  <si>
    <t>2016623141100005E</t>
  </si>
  <si>
    <t>SAN ANDRES</t>
  </si>
  <si>
    <t>Contratar el mantenimiento de  los Pozos o Registros sanitarios, el lavado de tanques para el almacenamiento de agua de uso doméstico (cisternas), limpieza de trampas de grasas y pozos sépticos,  sumideros de aguas residuales o pluviales, al igual que el  mantenimiento preventivo de las Motobombas  con suministro de repuestos y accesorios necesarios  para el correcto funcionamiento de las Motobombas de presión y eyector, de la Regional San Andres, pertenecientes a la Unidad Administrativa Especial Migración Colombia</t>
  </si>
  <si>
    <t>40151510-40151511-72101507</t>
  </si>
  <si>
    <t>bombas de agua, bombas para pozos y servicio de mantenimiento de edificios</t>
  </si>
  <si>
    <t>18816</t>
  </si>
  <si>
    <t>2016623140500042E</t>
  </si>
  <si>
    <t>40</t>
  </si>
  <si>
    <t>Contratar la publicación de diferentes avisos de prensa en el periódico La República, de acuerdo a las necesidades requeridas por la Entidad.-</t>
  </si>
  <si>
    <t>14616</t>
  </si>
  <si>
    <t>EDITORIAL EL GLOBO S.A.</t>
  </si>
  <si>
    <t>Una vez perfeccionado el contrato y cumplidos los requisitos para su ejecución, la Entidad pagará al contratista el valor del aviso, de acuerdo a las publicaciones realizadas, durante el periodo contractual.</t>
  </si>
  <si>
    <t>Una vez perfeccionado el contrato y cumplidos los requisitos para su ejecución, la Entidad pagará al contratista el valor del aviso, de acuerdo a las publicaciones realizadas, durante el periodo contractual, previa presentación de la factura y/o cuenta de cobro correspondiente, acompañada de la certificación de cumplimiento a satisfacción expedida por el supervisor del contrato, y la certificación expedida por el Revisor Fiscal, del pago de sus obligaciones a los Sistemas de Salud, Pensión, Riesgos Laborales y Aportes a las Cajas de Compensación Familiar, Instituto Colombiano de Bienestar Familiar ICBF y Servicio Nacional de Aprendizaje SENA.</t>
  </si>
  <si>
    <t>DAVIVIENDA S.A</t>
  </si>
  <si>
    <t>OFICINA COMUNICACIONES</t>
  </si>
  <si>
    <t>Prestar los servicios de apoyo a la gestión, técnica y administrativamente para apoyar a la Oficina de Comunicaciones</t>
  </si>
  <si>
    <t>servicios de apoyo gerencial</t>
  </si>
  <si>
    <t>20516</t>
  </si>
  <si>
    <t>2016623140500072E</t>
  </si>
  <si>
    <t>2016623140500046E</t>
  </si>
  <si>
    <t>9</t>
  </si>
  <si>
    <t>Contratar el servicio de mantenimiento preventivo y correctivo con suministro de repuestos y baterías para las  UPS marcas POWERSUN, APC,  TRIPP LITE y MITSUBICHI, asignadas a las Regionales y Puntos de Control Migratorio de la Entidad, de conformidad con las especificaciones técnicas de la Unidad Administrativa Especial Migración Colombia</t>
  </si>
  <si>
    <t>391210
721515
811017</t>
  </si>
  <si>
    <t>Equipos para distribución y conversión de alimentación
Servicios de Sistemas Electrónicos
Ingeniería eléctrica y electrónica</t>
  </si>
  <si>
    <t>19316</t>
  </si>
  <si>
    <t>EN EJECUCIÓN</t>
  </si>
  <si>
    <t>MANTENIMIENTO UPS</t>
  </si>
  <si>
    <t>REGIONALES ANDINA, CARIBE, ANTIOQUIA Y ORIENTE</t>
  </si>
  <si>
    <t>Bogotá, Cartagena, Medellín y Cúcuta</t>
  </si>
  <si>
    <t>POWERSUN SAS</t>
  </si>
  <si>
    <t>3</t>
  </si>
  <si>
    <t>BANCOLOMBIA</t>
  </si>
  <si>
    <t>NESTOR HERNANDO MONTENEGRO</t>
  </si>
  <si>
    <t>2016623141100001E</t>
  </si>
  <si>
    <t>CFSM BAHÍA SOLANO</t>
  </si>
  <si>
    <t>Contratar el suministro de combustibles (Gasolina Corriente y ACPM diésel corriente) para el parque automotor y la planta eléctrica asignados al Puesto de Control Migratorio de Bahía Solano, perteneciente a la Regional Antioquia de la Unidad Administrativa Especial Migración Colombia.</t>
  </si>
  <si>
    <t>15101505
15101506</t>
  </si>
  <si>
    <t>Disel
Gasolina Corriente</t>
  </si>
  <si>
    <t>18116</t>
  </si>
  <si>
    <t>18016</t>
  </si>
  <si>
    <t>SUMINISTRO</t>
  </si>
  <si>
    <t>COMBUSTIBLES</t>
  </si>
  <si>
    <t>REGIONAL ANTIOQUIA</t>
  </si>
  <si>
    <t>REGIONAL ORINOQUIA</t>
  </si>
  <si>
    <t>Bahía Solano</t>
  </si>
  <si>
    <t>REGIONAL ORINOQUÍA</t>
  </si>
  <si>
    <t>CFSM ARAUCA</t>
  </si>
  <si>
    <t>Contratar el suministro de combustibles (Gasolina Corriente y ACPM diésel corriente) para el parque automotor y las plantas eléctricas asignados a la Regional Orinoquia de la Unidad Administrativa Especial Migración Colombia, en las Sedes localizadas en la Carrera 21 No.17-73 de la Ciudad de Arauca  y Puesto de Control Migratorio Terrestre José Antonio Páez de Arauca.</t>
  </si>
  <si>
    <t>Arauca - PCMT José Antonio Paez</t>
  </si>
  <si>
    <r>
      <t xml:space="preserve">MIGRACION COLOMBIA </t>
    </r>
    <r>
      <rPr>
        <sz val="10"/>
        <color theme="1"/>
        <rFont val="Arial Narrow"/>
        <family val="2"/>
      </rPr>
      <t xml:space="preserve">pagará al </t>
    </r>
    <r>
      <rPr>
        <b/>
        <sz val="10"/>
        <color theme="1"/>
        <rFont val="Arial Narrow"/>
        <family val="2"/>
      </rPr>
      <t xml:space="preserve">CONTRATISTA </t>
    </r>
    <r>
      <rPr>
        <sz val="10"/>
        <color theme="1"/>
        <rFont val="Arial Narrow"/>
        <family val="2"/>
      </rPr>
      <t>el valor del contrato en desembolsos mensuales  de conformidad con los suministros de combustible efectivamente realizados en el mes anterior.</t>
    </r>
  </si>
  <si>
    <t>2016623141100002E</t>
  </si>
  <si>
    <t>53</t>
  </si>
  <si>
    <t>2016623140500045E</t>
  </si>
  <si>
    <t>SUBDIRECCIÓN TALENTO HUMANO</t>
  </si>
  <si>
    <t>90111501
90101601</t>
  </si>
  <si>
    <t>Hoteles
Servicios de banquetes y catering</t>
  </si>
  <si>
    <t>20616</t>
  </si>
  <si>
    <t>A-2-0-4-21-11</t>
  </si>
  <si>
    <t>ALOJAMIENTO, ALIMENTACIÓN Y APOYO LOGÍSTICO</t>
  </si>
  <si>
    <t>Bogotá D.C.</t>
  </si>
  <si>
    <t>SUMINISTRO DE MATERIALES</t>
  </si>
  <si>
    <t>WILLIAM ALFONSO LAGUNA VARGAS</t>
  </si>
  <si>
    <t>BANCO DE BOGOTÁ</t>
  </si>
  <si>
    <t>NIVEL NACIONAL</t>
  </si>
  <si>
    <t xml:space="preserve">CONTRATAR UNA EMPRESA ESPECIALIZADA EN LA REALIZACION DE EXAMENES  MEDICOS OCUPACIONALES </t>
  </si>
  <si>
    <t>851216 851222 851218</t>
  </si>
  <si>
    <t xml:space="preserve">Servicios de Evaluación y Valoración individual </t>
  </si>
  <si>
    <t>20416</t>
  </si>
  <si>
    <t>A-2-0-4-21-4</t>
  </si>
  <si>
    <t>13505</t>
  </si>
  <si>
    <t>ACUERDO MARCO DE PRECIOS</t>
  </si>
  <si>
    <t>SUBDIRECCIÓN ADMINISTRATIV Y FINANCIERA</t>
  </si>
  <si>
    <t>Adquirir SOAT para el parque automotor a nivel nacional</t>
  </si>
  <si>
    <t>Seguros de vida, salud y accidente</t>
  </si>
  <si>
    <t>15916</t>
  </si>
  <si>
    <t>A-2-0-4-9-13</t>
  </si>
  <si>
    <t>SOAT</t>
  </si>
  <si>
    <t>SEGUROS GENERALES SURAMERICANA S.A.</t>
  </si>
  <si>
    <t>DEICY</t>
  </si>
  <si>
    <t>13902</t>
  </si>
  <si>
    <t>Contratar el servicio de soporte técnico para las herramientas Microsoft</t>
  </si>
  <si>
    <t>OFICINA DE TECNOLOGIA DE LA INFORMACIÓN</t>
  </si>
  <si>
    <t>12816</t>
  </si>
  <si>
    <t>CONTROLES EMPRESARIALES</t>
  </si>
  <si>
    <t>8</t>
  </si>
  <si>
    <t>PRESTACIÓN DE SERVICIOS</t>
  </si>
  <si>
    <t>SOPORTE TÉCNICO MICROSOFT</t>
  </si>
  <si>
    <t>Contratar el instrumento de agregación de demanda para servicios financieros Tipo1.</t>
  </si>
  <si>
    <t>13958</t>
  </si>
  <si>
    <t>Servicios Financieros</t>
  </si>
  <si>
    <t>SERVICIOS FINANCIEROS</t>
  </si>
  <si>
    <t>BBVA COLOMBIA S.A.</t>
  </si>
  <si>
    <t>14142</t>
  </si>
  <si>
    <t>RISDEL -  CAROLINA</t>
  </si>
  <si>
    <t>Una vez perfeccionado el contrato y cumplidos los requisitos de ejecución, la Unidad Administrativa Especial Migración Colombia pagará al contratista el valor del contrato en mensualidades vencidas a razón de CINCO MILLONES  DE PESOS MONEDA CORRIENTE ($5.000.000) incluido los impuestos a que haya lugar.-</t>
  </si>
  <si>
    <t xml:space="preserve">
Una vez perfeccionado el contrato y cumplidos los requisitos de ejecución, la Unidad Administrativa Especial Migración Colombia pagará al contratista el valor del contrato en mensualidades vencidas a razón SIETE MILLONES DE PESOS MONEDA CORRIENTE ($7.000.000) cada una, incluido los impuestos a que haya lugar.</t>
  </si>
  <si>
    <t xml:space="preserve">El canon de arrendamiento se pagara por doce (12) mensualidades anticipadas, cada una por la suma de: CUATROCIENTOS OCHENTA  MIL PESOS MCTE ($480.000) incluido el IVA y demás impuestos a que haya lugar, valor  de cupo mensual  por vehículo es de CIENTO SESENTA MIL PESOS MCTE. ($160.000) El pago se realizará en la cuenta bancaria que para tal efecto indique el arrendador.
</t>
  </si>
  <si>
    <t xml:space="preserve">La Unidad Administrativa Especial Migración Colombia pagará al contratista el valor del contrato en mensualidades vencidas una vez realizados y entregados a satisfacción los trabajos solicitados por la entidad, en el mes inmediatamente anterior. </t>
  </si>
  <si>
    <t xml:space="preserve"> IMPRENTA NACIONAL DE COLOMBIA</t>
  </si>
  <si>
    <t xml:space="preserve">MARIA JOSÉ YEPES GIRALDO </t>
  </si>
  <si>
    <t>BANCOLOMBIA SA</t>
  </si>
  <si>
    <t>Una vez perfeccionado el contrato y cumplidos los requisitos de ejecución, la Unidad Administra Especial Migración Colombia pagará al contratista el valor del contrato en diez (10) mensualidades vencidas a razón de CUATRO MILLONES OCHOCIENTOS SESENTA MIL PESOS MCTE ($4.860.000) cada una, y la última proporcional hasta  por la suma de CUATRO MILLONES OCHOCIENTOS SESENTA MIL PESOS MCTE ($4.860.000) incluidos los impuestos a que haya lugar</t>
  </si>
  <si>
    <t xml:space="preserve">MANTENIMIENTO </t>
  </si>
  <si>
    <t>La prestación del  servicio de mantenimiento preventivo y correctivo son suministro de repuestos y baterías para las UPS marca TOSHIBA, asignadas a las regionales Andina y Caribe de la Entidad, de conformidad con las especificaciones técnicas de la Unidad Administrativa Especial Migración Colombia.</t>
  </si>
  <si>
    <t>Servicios profesionales de ingenieria , inversion y tecnologia  de Sistemas</t>
  </si>
  <si>
    <t>19416</t>
  </si>
  <si>
    <t xml:space="preserve">SERVICIOS Y SOLUCIONES LTDA  </t>
  </si>
  <si>
    <t>6</t>
  </si>
  <si>
    <t>BANCO DAVIVIENDA</t>
  </si>
  <si>
    <t>2016623140500064E</t>
  </si>
  <si>
    <t xml:space="preserve">CUMPLIMIENTO/ AMPARO DE SALARIOS/ CALIDAD DEL SERVICIO/  </t>
  </si>
  <si>
    <t>20%/10%/20%</t>
  </si>
  <si>
    <t xml:space="preserve">La Unidad Administrativa Especial Migración Colombia pagará al contratista el valor del contrato en tres (3) pagos así:
1. Un primer pago con corte al 31 de mayo de 2016 equivalente al 40% del valor del contrato, una vez realizado el primer mantenimiento preventivo a la totalidad de las UPS objeto del mismo y los mantenimientos correctivos a que haya habido lugar.
2. Un segundo pago con corte al 31 de agosto de 2016 equivalente al 30% del valor del contrato, una vez realizado los mantenimientos correctivos a que haya habido lugar.
3. Un tercero y último pago con corte al 31 de diciembre de 2016 equivalente al 30% del valor del contrato, una vez realizado el segundo mantenimiento preventivo a la totalidad de las UPS objeto del mismo y los mantenimientos correctivos a que haya habido lugar.
</t>
  </si>
  <si>
    <t>Contratar el servicio de mantenimiento preventivo y correctivo son suministro de repuestos y baterías para las UPS marca PEI, asignadas a las once (11) Sedes Regionales de la Entidad y al Nivel Central, de conformidad con las especificaciones técnicas señaladas por la Unidad Administrativa Especial Migración Colombi</t>
  </si>
  <si>
    <t>19516</t>
  </si>
  <si>
    <t xml:space="preserve">PROYECTOS ESPECIALES INGENIERIA S.A.S  </t>
  </si>
  <si>
    <t xml:space="preserve">La Unidad Administrativa Especial Migración Colombia pagará al contratista el valor del contrato en tres (3) pagos así.
• Un primer pago con corte al 31 de mayo de 2016, equivalente al 40% del valor del contrato, una vez realizado el primer mantenimiento preventivo a la totalidad de las UPS objeto del mismo y los mantenimientos correctivos a que haya habido lugar.
• Un segundo pago con corte al 31 de agosto de 2016, equivalente al 30% del valor del contrato, una vez realizado los mantenimientos correctivos a que haya habido lugar.
• Un tercero y último pago con corte al 31 de diciembre de 2016, equivalente al 30% del valor del contrato, una vez realizado el segundo mantenimiento preventivo a la totalidad de las UPS objeto del mismo y los mantenimientos correctivos a que haya habido lugar.
</t>
  </si>
  <si>
    <t>6M-3A-6M</t>
  </si>
  <si>
    <t>SURAMERICAN A</t>
  </si>
  <si>
    <t>Contratar el servicio de soporte y actualización de las licencias para los sistemas KACTUS y SEVEN y soporte técnico especializado presencial, de conformidad con las especificaciones de la Unidad Administrativa Migración Colombia.i</t>
  </si>
  <si>
    <t>Servicios basados en ingeniería, investigación y tecnología</t>
  </si>
  <si>
    <t>432323
432330
811122</t>
  </si>
  <si>
    <t>20016</t>
  </si>
  <si>
    <t>OFICINA JURIDICA</t>
  </si>
  <si>
    <t xml:space="preserve">Prestar los servicios profesionales para  apoyar la gestión de la oficina asesora jurídica y manejo de procesos judiciales, de acuerdo con las condiciones señaladas y especificaciones técnicas descritas en los Estudios Previos y la Propuesta presentada por EL CONTRATISTA. </t>
  </si>
  <si>
    <t>Servicios de gestión, servicios profesionales de empresa y servicios administrativos</t>
  </si>
  <si>
    <t>9716</t>
  </si>
  <si>
    <t>OLBER TORO VALENCIA</t>
  </si>
  <si>
    <t>La Unidad Administrativa Especial Migración Colombia pagará al contratista el valor del contrato en mensualidades vencidas a razón de CUATRO MILLONES TRECIENTOS VEINTE MIL PESOS MONEDA CORRIENTE ($4.320.000.000), incluido los impuestos a que haya lugar.</t>
  </si>
  <si>
    <t>2016623140500040E</t>
  </si>
  <si>
    <t>Contratar la prestación del servicio de mantenimiento general preventivo y correctivo con suministro de repuestos para los equipos de aire acondicionado en los inmuebles a cargo de migración Colombia a nivel nacional.</t>
  </si>
  <si>
    <t>Servicios de Edificación, Construcción de Instalaciones y Mantenimiento</t>
  </si>
  <si>
    <t xml:space="preserve">16416 </t>
  </si>
  <si>
    <t xml:space="preserve">A-2-0-4-5-2 </t>
  </si>
  <si>
    <t xml:space="preserve">  2016623140500066E</t>
  </si>
  <si>
    <t>2016623140500065E</t>
  </si>
  <si>
    <t>Prestar los servicios de apoyo al grupo de administración de personal de la Subdirección de Talento Humano en la atención de peticiones, conceptos técnicos, proyección de actos administrativos, construcción de políticas  y demás documentos que sean requeridos por la Subdirección del Talento Humano  de la Unidad Administrativa Especial de Migración Colombia, de acuerdo con las condiciones señaladas en los estudios previos y en la propuesta presentada por el contratista</t>
  </si>
  <si>
    <t>20816</t>
  </si>
  <si>
    <t>2016623140500063E</t>
  </si>
  <si>
    <t>2016623140300014E</t>
  </si>
  <si>
    <t xml:space="preserve">Adquirir la actualización del licenciamiento del antivirus y renovación del equipo solución Blue Coat con su respectivo licenciamiento, para la infraestructura tecnológica de la Unidad Administrativa Especial Migración Colombia.      </t>
  </si>
  <si>
    <t>Difusión de Tecnologías de Información y Telecomunicaciones
Servicios basados en ingeniería, investigación y tecnología</t>
  </si>
  <si>
    <t>432328
811122</t>
  </si>
  <si>
    <t>21016</t>
  </si>
  <si>
    <t>2016623140500057E</t>
  </si>
  <si>
    <t>Prestar los servicios profesionales con autonomía técnica y administrativa, consistentes en la asesoría y acompañamiento en el proceso de negociación entre la organización sindical de empleados públicos OSEMCO COLOMBIA y la Unidad Administrativa Especial Migración Colombia</t>
  </si>
  <si>
    <t>22416</t>
  </si>
  <si>
    <t>Prestar los servicios profesionales con autonomía técnica y administrativa, específicamente para apoyar a la secretaría general en la preparación y revisión de la etapa precontractual de los procesos que adelantan las dependencias a su cargo</t>
  </si>
  <si>
    <t>APOYO OFICINA COMUNICACIONES</t>
  </si>
  <si>
    <t>JAVIER GONZALEZ GONZALEZ</t>
  </si>
  <si>
    <t>BANCO CORPBANCA S.A</t>
  </si>
  <si>
    <t>La Unidad Administrativa Especial Migración Colombia pagará al contratista el valor del contrato en mensualidades vencidas a razón de CUATRO MILLONES DE PESOS M/CTE ($4.000.000), cada una incluido los impuestos a que haya lugar.</t>
  </si>
  <si>
    <t>2016623140300009E</t>
  </si>
  <si>
    <t>BOLSA DE PRODUCTOS</t>
  </si>
  <si>
    <t>SERVICIOS DE BIENESTAR SOCIAL</t>
  </si>
  <si>
    <t>ADQUISICION DE LOS UNIFORMES A NIVEL NACIONAL PARA LOS FUNCIONARIOS DE LA UNIDAD ADMINISTRATIVA ESPECIAL MIGRACIÓN COLOMBIA QUE LLEVAN A CABO LABORES MISIONALES, CORRESPONDIENTE A LA VIGENCIA 2016</t>
  </si>
  <si>
    <t>ROPA, MALETAS Y PRODUCTO DE ASEO PERSONAL, ROPA, UNIFORMES</t>
  </si>
  <si>
    <t>17316</t>
  </si>
  <si>
    <t>A-2-0-4-4-2</t>
  </si>
  <si>
    <t>2016623140500047E</t>
  </si>
  <si>
    <t>REGIONAL/ DEPENDCIA NIVEL CENTRAL</t>
  </si>
  <si>
    <t>Contratar el Servicio de videoconferencia entre las sedes de la Unidad Administrativa Especial Migración Colombia, de acuerdo con los requerimientos técnicos de la Entidad.</t>
  </si>
  <si>
    <t>811617
811118</t>
  </si>
  <si>
    <t>Servicios de Telecomunicaciones
Servicios de Sistemas y Administración de componentes de sistemas</t>
  </si>
  <si>
    <t>21516</t>
  </si>
  <si>
    <t>VÍDEO CONFERENCIA</t>
  </si>
  <si>
    <t>DIGITAL WARE SA</t>
  </si>
  <si>
    <t xml:space="preserve">NO HAY ACTA DE INICIO  TODAVIA </t>
  </si>
  <si>
    <t xml:space="preserve">
La Unidad Administrativa Especial Migración Colombia pagará al contratista el valor del contrato en tres (3) pagos así.
• Un primer pago por el valor equivalente a la actualización de las licencias de Kactus y Seven. 
• Un segundo pago con corte al 31 de julio de 2016 equivalente al valor ejecutado de la bolsa de horas de soporte en sitio.
• Un tercer y último pago con corte al 15 de diciembre de 2016 equivalente al valor ejecutado de la bolsa de horas de soporte en sitio.
</t>
  </si>
  <si>
    <t>DANNY HAIDEN LÓPEZ BERNAL</t>
  </si>
  <si>
    <t xml:space="preserve">El valor final del contrato corresponderá a la prestación efectiva y real del servicio. En caso de terminación anticipada, cesión o suspensión del contrato, sólo habrá lugar al pago proporcional de los servicios efectivamente prestados.
Una vez perfeccionado el contrato y cumplidos los requisitos de ejecución, la Unidad Administra Especial Migración Colombia pagará al contratista el valor del contrato en diez (10) mensualidades vencidas a razón de TRES MILLONES CIEN MIL PESOS MONEDA CORRIENTE ($3.100.000.) cada una, y la última proporcional hasta  por la suma de TRES MILLONES CIEN MIL PESOS MONEDA CORRIENTE ($3.100.000.) incluidos los impuestos a que haya lugar. 
PARÁGRAFO 1: Los pagos se realizarán previa presentación de la cuenta de cobro, correspondiente acompañada de los informes de actividades, de la certificación de cumplimiento a satisfacción expedida por el supervisor del contrato y el soporte del pago de los aportes al Sistema General de Seguridad Social en Salud, Pensión y Riesgos Laborales. 
</t>
  </si>
  <si>
    <t>EXTENSIÓN GARANTÍA</t>
  </si>
  <si>
    <t>COLSOF S.A.</t>
  </si>
  <si>
    <t>CUPLIMIENTO</t>
  </si>
  <si>
    <t>SI</t>
  </si>
  <si>
    <t>CENTRO SOCIAL DE AGENTES Y PATRULLEROS DE LA POLICÍA NACIONAL</t>
  </si>
  <si>
    <t>EJECUTADO</t>
  </si>
  <si>
    <t>ASESORIA JURDIICA EN DERECHO LABORAL COLECTIVO</t>
  </si>
  <si>
    <t>ERNESTO FORERO VARGAS</t>
  </si>
  <si>
    <t>BANCO COMERCIAL AV VILLAS</t>
  </si>
  <si>
    <t>66</t>
  </si>
  <si>
    <t>67</t>
  </si>
  <si>
    <t>68</t>
  </si>
  <si>
    <t>2016623140500093E</t>
  </si>
  <si>
    <t>Servicios de capacitación vocacional no - científica</t>
  </si>
  <si>
    <t>2016623140500077E</t>
  </si>
  <si>
    <t>PRESTACIÓN DE SERVICIOS PROFESIONALES PARA DICTAR CURSOS DE INGLES EN LA MODALIDAD PRESENCIAL Y SEMIPRESENCIAL PARA LOS FUNCIONARIOS DE MIGRACIÓN COLOMBIA</t>
  </si>
  <si>
    <t>idiomas</t>
  </si>
  <si>
    <t xml:space="preserve">C-510-1002-1 </t>
  </si>
  <si>
    <t>21616</t>
  </si>
  <si>
    <t>2016623140500079E</t>
  </si>
  <si>
    <r>
      <t xml:space="preserve">Contratar la realización de dos (2) </t>
    </r>
    <r>
      <rPr>
        <b/>
        <sz val="10"/>
        <color theme="1"/>
        <rFont val="Arial Narrow"/>
        <family val="2"/>
      </rPr>
      <t>Seminarios en Derechos Humanos en el Control Migratorio</t>
    </r>
    <r>
      <rPr>
        <sz val="10"/>
        <color theme="1"/>
        <rFont val="Arial Narrow"/>
        <family val="2"/>
      </rPr>
      <t xml:space="preserve"> para los funcionarios de Migración Colombia en las ciudades de (Bogota y Pereira), de conformidad con lo establecido en los estudios previos y la ficha técnica.</t>
    </r>
  </si>
  <si>
    <t>Servicios de formación profesional  en ejecución de la ley</t>
  </si>
  <si>
    <t>25316</t>
  </si>
  <si>
    <t>014</t>
  </si>
  <si>
    <t>ENVIO DE SOLICITDU DE PROPUESTA</t>
  </si>
  <si>
    <t>2016623140500088E</t>
  </si>
  <si>
    <t>BOGOTÁ D.C</t>
  </si>
  <si>
    <t>CONTRATAR EL SERVICIOS DE MANTENIMIENTO PREVENTIVO Y CORRECTIVO PARA LOS EQUIPOS DE GRAFOLOGÍA ESTÉREO MICROSCOPIOS A NIVEL NACIONAL, CON BOLSA DE REPUESTOS.-</t>
  </si>
  <si>
    <t>46151708 - 46151712 - 46151715 - 81101706 - 81101713 - 72151704</t>
  </si>
  <si>
    <t>Mantenimiento de equipos de laboratorio</t>
  </si>
  <si>
    <t>25616</t>
  </si>
  <si>
    <t xml:space="preserve">: C-223-1002-1 </t>
  </si>
  <si>
    <t>SUBDIRECCIÓN DE TALENTO HUMANO</t>
  </si>
  <si>
    <t>Contratar las actividades  culturales, lúdicas deportivas y recreativas Nivel Central, Regional  Andina, Antioquia, Aeropuerto  El Dorado, Caribe, Eje Cafetero, Nariño, Oriente, Occidente, Orinoquia</t>
  </si>
  <si>
    <t xml:space="preserve">A-2-0-4-21-4 </t>
  </si>
  <si>
    <t>2016623140500067E</t>
  </si>
  <si>
    <t>80141607 - 93141506</t>
  </si>
  <si>
    <t>Servicios de Bienestar Social</t>
  </si>
  <si>
    <t>EJECUCION</t>
  </si>
  <si>
    <t>CONTRATO INTERADMINISTRATIVO</t>
  </si>
  <si>
    <t>A NIVEL NACIONAL</t>
  </si>
  <si>
    <t>SERVICIOS POSTALES NACIONALES S.A.</t>
  </si>
  <si>
    <t>OCCIDENTE</t>
  </si>
  <si>
    <t>ANGELA PATRICIA PARRA</t>
  </si>
  <si>
    <t>La Unidad Administrativa Especial Migración Colombia cancelará a Servicios Postales Nacionales S.A. el valor pactado en Pagos mensuales de conformidad con los servicios efectivamente prestados en el mes anterior.</t>
  </si>
  <si>
    <t xml:space="preserve">RHT DIAGNOSTICO Y SOLUCIONES EMPRESARIALES LTDA </t>
  </si>
  <si>
    <t xml:space="preserve">CTI </t>
  </si>
  <si>
    <t xml:space="preserve">CLAUDIA MILENA MENDOZA RIOS </t>
  </si>
  <si>
    <t>la Unidad Administrativa Especial Migración Colombia pagará al CONTRATISTA el valor pactado en un único pago equivalente al 100% del valor del mismo, una vez se hayan renovado las licencias y extensión de garantías de las Prueba psicotécnica Gestión 360  y  Prueba psicotécnica Eva</t>
  </si>
  <si>
    <t>Una vez perfeccionado el contrato y cumplidos los requisitos para su ejecución, la Entidad pagará al contratista el valor del contrato en mensualidades vencidas, cada una por el valor del servicio de mantenimiento preventivo y correctivo prestado y cumplido, incluido los repuestos originales suministrados durante el mes del servicio, hasta por el monto total del contrato,</t>
  </si>
  <si>
    <t xml:space="preserve">EL ARRENDATARIO pagará al ARRENDADOR el valor del canon en mensualidades anticipadas cada una por DIECIOCHO MILLONES CUATROCIENTOS NOVENTA Y SEIS MIL CIENTO CUARENTA Y DOS PESOS ($18´496.142) M/CTE. </t>
  </si>
  <si>
    <t>BOGOTÁ D.C., IBAGUE Y TUNJA</t>
  </si>
  <si>
    <t>CENTRO INTEGRAL DE MANTENIMIENTO AUTOCARS S.A.S.</t>
  </si>
  <si>
    <t>BANCO PROCREDIT</t>
  </si>
  <si>
    <t xml:space="preserve">Desembolsos mensuales de conformidad con los servicios efectivamente prestados en el mes inmediatamente anterior. </t>
  </si>
  <si>
    <t xml:space="preserve">La Unidad Administrativa Especial Migración Colombia pagará al arrendador el valor del contrato así: 
Canon de arrendamiento mes anticipado: 
10 pagos canon de arrendamiento mes anticipado $8´915.295 Cada uno. 
1 último pago canon de arrendamiento  por $4´457.648 </t>
  </si>
  <si>
    <t xml:space="preserve">La Unidad Administrativa Especial Migración Colombia pagará al contratista el valor del contrato así:
Pagos mensuales de conformidad con las publicaciones efectivamente realizadas sin sobrepasar el valor asignado del presente contrato.
</t>
  </si>
  <si>
    <t xml:space="preserve">Una vez perfeccionado el contrato y cumplidos los requisitos de ejecución, la Unidad Administrativa Especial Migración Colombia pagará al contratista el valor del contrato en diez mensualidades vencidas a razón de: TRES MILLONES QUINIENTOS MIL PESOS M/CTE ($3.500.000,00) cada una, incluido los impuestos a que haya lugar. </t>
  </si>
  <si>
    <t xml:space="preserve">Una vez perfeccionado el contrato y cumplidos los requisitos de ejecución, la Unidad Administra Especial Migración Colombia pagará al contratista el valor del contrato en diez (10) mensualidades vencidas a razón de: DOS MILLONES CIENTO SESENTA MIL PESOS M/CTE ($2.160.000,00) cada una, y la última por valor de DOS MILLONES DIECISÉIS MIL PESOS M/CTE ($2.016.000), incluido los impuestos a que haya lugar. </t>
  </si>
  <si>
    <t>DESIERTO</t>
  </si>
  <si>
    <t>PRESTACION DE SERVICIOS</t>
  </si>
  <si>
    <t>BUSINESSMIND COLOMBIA S.A.</t>
  </si>
  <si>
    <t>la Entidad pagará al contratista el valor del contrato en periodos bimensuales vencidos, de acuerdo con las horas de soporte presencial efectivamente prestadas y debidamente certificadas por el supervisor del contrato en cada uno de los ítems.</t>
  </si>
  <si>
    <t>CUMPLIMIENTO/SALARIOS/CALIDAD DEL SERVICIO</t>
  </si>
  <si>
    <t>CHUBB DE COLOMBIA COMPAÑÍA DE SEGUROS S.A.</t>
  </si>
  <si>
    <t>CUMPLIMIENTO/SALARIOS/CALIDAD DEL SERVICIO/PROVISION DE REPUESTOS</t>
  </si>
  <si>
    <t>20%/10%/20%/10</t>
  </si>
  <si>
    <t>LIBERTY SEGUROS S.A.</t>
  </si>
  <si>
    <t>2016623140500062E</t>
  </si>
  <si>
    <t>Contratar la prestación del servicio de mantenimiento general preventivo y correctivo para las plantas eléctricas a cargo de Migración Colombia a nivel nacional</t>
  </si>
  <si>
    <t>Servicios de edificación, construcción de instalaciones y mantenimiento</t>
  </si>
  <si>
    <t>15516</t>
  </si>
  <si>
    <t>2016623140300011E</t>
  </si>
  <si>
    <t>TAMARA CABEZA</t>
  </si>
  <si>
    <t xml:space="preserve">De conformidad con los servicios de mantenimiento preventivo y correctivo efectivamente realizados, acorde con el cronograma previsto para la ejecución de los mismos. Pagos cada 4 meses,  cada uno por el valor del mantenimiento realizado. </t>
  </si>
  <si>
    <t>28´200.000</t>
  </si>
  <si>
    <t>LEONIDAS PONCE</t>
  </si>
  <si>
    <t>Desembolsos mensuales  de conformidad con los suministros de combustible  efectivamente realizados en el mes anterior.</t>
  </si>
  <si>
    <t xml:space="preserve">La Unidad Administrativa Especial de Migración Colombia pagará al contratista el valor del contrato así:
Desembolsos mensuales  de conformidad con los suministros de combustible  efectivamente realizados en el mes anterior.
</t>
  </si>
  <si>
    <t>44</t>
  </si>
  <si>
    <t>2016623140300007E</t>
  </si>
  <si>
    <t>Servicios de recursos humanos</t>
  </si>
  <si>
    <t xml:space="preserve">A 1.0.2.14 </t>
  </si>
  <si>
    <t xml:space="preserve">PRESTACION DE SERVICIOS DE APOYO A LA GESTION </t>
  </si>
  <si>
    <t>AZUCENA PINZON RODRIGUEZ</t>
  </si>
  <si>
    <t>2016623140500049E</t>
  </si>
  <si>
    <t>56</t>
  </si>
  <si>
    <t>Contratar los servicios profesionales de formación para la realización de actividades del plan anual de formación y capacitación 2016 en temas misionales y transversales</t>
  </si>
  <si>
    <t>Servicios Educativos y de Formación</t>
  </si>
  <si>
    <t>147.600.000.00</t>
  </si>
  <si>
    <t>61</t>
  </si>
  <si>
    <t>Contratar el servicio de mantenimiento preventivo y correctivo con suministro de repuestos para los servidores de telefonía marca AASTRA, de conformidad con las especificaciones técnicas de la Unidad Administrativa Especial Migración Colombia</t>
  </si>
  <si>
    <t>Servicio de Edificación, Construcción de Instalaciones y Mantenimiento</t>
  </si>
  <si>
    <t xml:space="preserve">C-223-1002-1 </t>
  </si>
  <si>
    <t>62</t>
  </si>
  <si>
    <t xml:space="preserve">Contratar servicio de mantenimiento preventivo y correctivo con suministro de repuestos para los servidores de telefonía marca ALCATEL, de conformidad con las especificaciones técnicas de la Unidad Administrativa Especial Migración Colombia. </t>
  </si>
  <si>
    <t>63</t>
  </si>
  <si>
    <t xml:space="preserve">Soporte técnico sistema control de acceso Bio Duor  de la Regional San Andres, incluyendo mantenimiento correctivo a equipos instalados, por un monto específico  de la Unidad Administrativa Especial Migración Colombia. </t>
  </si>
  <si>
    <t>Servicio basados en ingeniería, investigación y tecnología.</t>
  </si>
  <si>
    <t>EVALUACION DE PROPUESTA</t>
  </si>
  <si>
    <t>2016623140500048E</t>
  </si>
  <si>
    <t>2016623140500085E</t>
  </si>
  <si>
    <t>65</t>
  </si>
  <si>
    <t>Contratar la suscripción a los periódicos El Tiempo y Portafolio, con destino a diferentes dependencias de la Unidad Administrativa Especial Migración Colombia.</t>
  </si>
  <si>
    <t xml:space="preserve">A-2-0-4-7-5 </t>
  </si>
  <si>
    <t>2016/22/02</t>
  </si>
  <si>
    <t>Contratar por un (1) año, la suscripción de la REVISTA CONSTRUDATA (4 ediciones al año + 3 meses de la guía LEC de la construcción), con destino al Grupo Administrativo de Migración Colombia.</t>
  </si>
  <si>
    <t>Servicios editoriales de diseño, de artes graficas y bellas artes</t>
  </si>
  <si>
    <t>16716</t>
  </si>
  <si>
    <t xml:space="preserve"> CONVOCADO</t>
  </si>
  <si>
    <t xml:space="preserve">TECNOLOGIA DE LA INFORMACION </t>
  </si>
  <si>
    <t>Contratar el servicio de mantenimiento preventivo y correctivo con bolsa de repuestos para la MULTIFUNCIONAL KONICA MINOLTA, de conformidad con las especificaciones técnicas señaladas por la Unidad Administrativa Especial Migración Colombia.</t>
  </si>
  <si>
    <t>2016623140500021E</t>
  </si>
  <si>
    <t>Difusion de tecnologías de información y telecomunicaciones</t>
  </si>
  <si>
    <t>15016</t>
  </si>
  <si>
    <t xml:space="preserve">EJECUCION </t>
  </si>
  <si>
    <t>JAAM S.A.</t>
  </si>
  <si>
    <t xml:space="preserve">Una vez perfeccionado el contrato y cumplidos los requisitos para su ejecución, la Entidad pagará al contratista el valor del contrato en dos (2) pagos así:
1. Un primer pago con corte al 31 de julio de 2016, equivalente al valor ejecutado de la bolsa de repuestos y el 50% de los servicios de mantenimiento preventivo y correctivo.
2. Un segundo y último pago con corte al 31 de diciembre de 2016 equivalente al valor ejecutado de la bolsa de repuestos y el 50% restante de los servicios de mantenimiento preventivo y correctivo. 
</t>
  </si>
  <si>
    <t>CFSM DE MONTERIA</t>
  </si>
  <si>
    <t>Contratar el  Arrendamiento de cupo de parqueadero, para el parque automotor del Centro Facilitador de Servicios Migratorios en la ciudad de Montería.
El cupo de parqueo se encuentra ubicado en la Calle 28 No. 4-60 en la ciudad de Montería, denominado PARQUEADERO HORTENCIA.</t>
  </si>
  <si>
    <t xml:space="preserve">Servicios de Gestión, profesionales de empresa y Administrativos </t>
  </si>
  <si>
    <t>A-2-0-4--10-2</t>
  </si>
  <si>
    <t>2016623140100013E</t>
  </si>
  <si>
    <t>GRUPO DE CAPACITACION</t>
  </si>
  <si>
    <t>Contratar los servicios profesionales de formación para la realización de un Diplomado en Normas Internacionales de Información Financiera y Contable para el Sector Público  - NICSP, dirigido a funcionarios de Migración Colombia.</t>
  </si>
  <si>
    <t>Servicios Educativos y de formación</t>
  </si>
  <si>
    <t>24616</t>
  </si>
  <si>
    <t>C-510-1002-1</t>
  </si>
  <si>
    <t>2016623140500075E</t>
  </si>
  <si>
    <t>2016623140500061E</t>
  </si>
  <si>
    <t>REGIONAL AMAZONAS</t>
  </si>
  <si>
    <t>Contratar el mantenimiento preventivo y correctivo a todo costo de un (01) pozo artesiano subterráneo y sistema de succión, almacenamiento y distribución de agua de uso doméstico, al igual que el  mantenimiento preventivo y correctivo de la electrobomba  con suministro de repuestos y accesorios necesarios  para el correcto funcionamiento del sistema de extracción y distribución de agua en la sede de la Regional Amazonas, perteneciente a la Unidad Administrativa Especial Migración Colombia.</t>
  </si>
  <si>
    <t xml:space="preserve">Componentes y equipos para distribución y sistema de acondicionamiento </t>
  </si>
  <si>
    <t>18716</t>
  </si>
  <si>
    <t>REGIONAL SAN ANDRES</t>
  </si>
  <si>
    <t>21416</t>
  </si>
  <si>
    <t>2016623140700017E</t>
  </si>
  <si>
    <t>2016623140500091E</t>
  </si>
  <si>
    <t>Contratar el servicio de monitoreo de patrullas a través de sistema GPS, de acuerdo con los requerimientos técnicos de la Entidad</t>
  </si>
  <si>
    <t xml:space="preserve">Componentes y suministros electronicos </t>
  </si>
  <si>
    <t>25516</t>
  </si>
  <si>
    <t>DERECHOS DE AUTOR</t>
  </si>
  <si>
    <t>RISDEL/CAROLINA</t>
  </si>
  <si>
    <t>Contratar el servicio de monitoreo de medio masivos de comunicación, el análisis, clasificación y envío de alertas en tiempo real cuando haya mención de Migración Colombia en su función misional y demás información que la relacione, así como los temas de interés para la entidad</t>
  </si>
  <si>
    <t>Servicios de comunicación masiva</t>
  </si>
  <si>
    <t>22516</t>
  </si>
  <si>
    <t>MONITOREO MEDIOS MASIVOS</t>
  </si>
  <si>
    <t>SIGLO DATA SAS</t>
  </si>
  <si>
    <t>2016623140500089E</t>
  </si>
  <si>
    <t>Contratar los servicios de mantenimiento preventivo y correctivo con bolsa de repuestos, para los equipos de Grafología (video comparadores) de la Unidad Administrativa Especial Migración Colombia a Nivel Nacional</t>
  </si>
  <si>
    <t>Equipo Forense y Accesorios y Suministros</t>
  </si>
  <si>
    <t>25416</t>
  </si>
  <si>
    <t>ELABORACIÓN CONTRATO</t>
  </si>
  <si>
    <t>MANTENIMIENTO EQUIPOS</t>
  </si>
  <si>
    <t>SANITAS SAS</t>
  </si>
  <si>
    <t>CUMPLIMIENTO; SALARIOS; CALIDAD SERVICIO;</t>
  </si>
  <si>
    <t>20%; 10%; 20%;</t>
  </si>
  <si>
    <t>GUSTAVO SOLANO</t>
  </si>
  <si>
    <t>La Unidad Administrativa Especial Migración Colombia pagará al contratista el valor del contrato en tres (3) pagos así:
• Un primer pago con corte al 30 de junio de 2016, equivalente al 40% del valor del ítem uno (1) del presente contrato, una vez realizado el primer mantenimiento preventivo a la totalidad de los equipos objeto de este contrato y los mantenimientos correctivos a que haya habido lugar.
• Un segundo pago con corte al 30 de septiembre de 2016, equivalente al 30% del valor del ítem uno (1) del presente contrato, una vez realizado los mantenimientos correctivos a que haya habido lugar.
• Un tercero y último pago con corte al 31 de diciembre de 2016, equivalente al 30% del valor del ítem uno (1) del presente contrato, una vez realizado el segundo mantenimiento preventivo a la totalidad de los equipos objeto de este contrato y los mantenimientos correctivos a que haya habido lugar. En cuanto al monto para la bolsa de repuestos (ítem 2) MIGRACIÓN COLOMBIA, pagará al CONTRATISTA el valor de cada repuesto que el contratista utilice para la reparación de los video comparadores (equipos de grafología), el costo de cada repuesto se descontará del valor destinado para la bolsa de repuestos y deberá ser facturado por el contratista y avalado por el supervisor del contrato, al final del mismo.</t>
  </si>
  <si>
    <t>2016623140700012E</t>
  </si>
  <si>
    <t>2016623140700011E</t>
  </si>
  <si>
    <t>5</t>
  </si>
  <si>
    <t>10</t>
  </si>
  <si>
    <t>DESARROLLO Y SOPORTE SOFTWARE</t>
  </si>
  <si>
    <t>INGENIAN  SOFTWARE  S A S</t>
  </si>
  <si>
    <t>CITIBANK</t>
  </si>
  <si>
    <t>CUMPLIMIENTO; CALIDAD SERVICIO; SALARIOS; RESP CIVIL EXTRA</t>
  </si>
  <si>
    <t>30%;20%; 10%; 200 SMMLV</t>
  </si>
  <si>
    <t>44; 15; 56; 8 MESES</t>
  </si>
  <si>
    <t>SEGUROS DEL ESTADO</t>
  </si>
  <si>
    <t>1-04-2016%</t>
  </si>
  <si>
    <t>JHAYDIWE FERNANDA FORERO NOREÑA</t>
  </si>
  <si>
    <t>MIGRACION COLOMBIA pagará al CONTRATISTA el valor del contrato por mes vencido, de acuerdo con las horas de servicio efectivamente prestadas y debidamente certificadas por el supervisor del contrato en cada una de las ACTIVIDADES.</t>
  </si>
  <si>
    <t>MENOR CUANTIA SECOP II</t>
  </si>
  <si>
    <t>2016623140300013E</t>
  </si>
  <si>
    <t>Adquirir la extensión de garantía para los equipos marca APC (UPS, sistema de aire acondicionado, monitoreo ambiental) y mantenimiento preventivo y correctivo con suministro de repuestos para los sistemas de control de acceso, contra incendio y CCTV del centro de cómputo principal de la Entidad en Bogotá, y la extensión de garantía para el aire acondicionado marca APC del centro de cómputo de Medellín, de acuerdo con los requerimientos técnicos de la Entidad.</t>
  </si>
  <si>
    <t>811017
811027 y otros</t>
  </si>
  <si>
    <t>Ingenieria eléctrica y electrónica
Servicios de diseño e ingenieria de sistemas instrumentados de control</t>
  </si>
  <si>
    <t>26817</t>
  </si>
  <si>
    <t>COMPRAVENTA CON MANTENIMIENTO</t>
  </si>
  <si>
    <t>EXTENSIÓN GARANTÍA Y SERVICIO MANTENIMIENTO</t>
  </si>
  <si>
    <t>CUMPLIMIENTO; SALARIOS; CALIDAD SERVICIO; RESPONS CIVIL EXTRACON</t>
  </si>
  <si>
    <t>20%; 10%; 20%; 200 SMMLV</t>
  </si>
  <si>
    <t>30; 42; 30 y 6 MESES</t>
  </si>
  <si>
    <t>EQUIPOS DE COMPUTO - SISTEMA SAN</t>
  </si>
  <si>
    <t>UNIÓN TEMPORAL MIGRACIÓN 2016</t>
  </si>
  <si>
    <t>64316
64416</t>
  </si>
  <si>
    <t>BBVA</t>
  </si>
  <si>
    <t>CUMPLIMIENTO, CALID BIENES, CALID SERVICIO; PROV REPUESTOS; SALARIOS</t>
  </si>
  <si>
    <t>20%; 20%; 20%; 20%; 10%</t>
  </si>
  <si>
    <t>8; 38; 8; 62 Y 38 MESES</t>
  </si>
  <si>
    <t>WEYMAR GUTIERREZ ORTIZ</t>
  </si>
  <si>
    <t>La Unidad Administrativa Especial Migración Colombia pagará al contratista el valor del contrato de la siguiente manera:
PARA EL ITEM 1: SERVIDORES PARA RACK:
o Un único pago, correspondiente al cien por ciento (100%) del valor total del Ítem Uno (1), a la entrega física de los equipos, con el sistema operativo Windows Server instalado, en correcto funcionamiento
PARA EL ITEM 2: AMPLIACION SISTEMA DE ALMACENAMIENTO SAN y SWITCHES:
o Un primer pago, correspondiente al cincuenta por ciento (50%) del valor total del Ítem Dos (2), a la entrega física de la totalidad de los equipos en el Almacén de la Entidad y verificado que cumplen con las características técnicas solicitadas. 
o Un segundo y último pago, correspondiente al cincuenta por ciento (50%) restante del valor del ítem Dos (2), al recibo a satisfacción de la solución instalada, configurada y puesta en producción totalmente operable.</t>
  </si>
  <si>
    <t>PRESTACIÓ DE SERVICIOS</t>
  </si>
  <si>
    <t>MANTENIMIENTO EQUIPO</t>
  </si>
  <si>
    <t>TROTEC SAS</t>
  </si>
  <si>
    <t>Una vez perfeccionado el contrato y cumplidos los requisitos de ejecución, la Unidad Administrativa Especial Migración Colombia pagará al contratista el valor del contrato en cuatro (4) desembolsos así: 
a) Un primer pago por valor de UN MILLÓN SETECIENTOS NOVENTA Y OCHO MIL PESOS MCTE ($1.798.000), incluido IVA y los impuestos a que haya lugar, una vez realizado el primer mantenimiento preventivo al equipo objeto del contrato, el cual será desembolsado contra factura o cuenta de cobro, previa certificación de recibo a satisfacción por parte del supervisor del contrato.
b) Un segundo pago por valor de UN MILLÓN SETECIENTOS NOVENTA Y OCHO MIL PESOS MCTE ($1.798.000), incluido IVA y los impuestos a que haya lugar, una vez realizado el segundo mantenimiento preventivo al equipo objeto del contrato, el cual será desembolsado contra factura o cuenta de cobro, previa certificación de recibo a satisfacción por parte del supervisor del contrato. 
c) Un tercer pago por valor de UN MILLÓN SETECIENTOS NOVENTA Y OCHO MIL PESOS MCTE ($1.798.000), incluido IVA y los impuestos a que haya lugar, una vez realizado el tercer mantenimiento preventivo al equipo objeto del contrato, el cual será desembolsado contra factura o cuenta de cobro, previa certificación de recibo a satisfacción por parte del supervisor del contrato. 
d) Un cuarto y último  pago por valor de UN MILLÓN SETECIENTOS NOVENTA Y OCHO MIL PESOS MCTE ($1.798.000), incluido IVA y los impuestos a que haya lugar, una vez realizado el cuarto mantenimiento preventivo al equipo objeto del contrato, el cual será desembolsado contra factura o cuenta de cobro, previa certificación de recibo a satisfacción por parte del supervisor del contrato. 
e)  De igual manera, para dar cumplimiento al objeto del contrato, se cuenta con una bolsa de repuestos hasta por la suma de ONCE MILLONES TRESCIENTOS SESENTA Y OCHO MIL PESOS MCTE ($11.368.000), incluido IVA y los impuestos a que haya lugar, de acuerdo a los cambios de repuestos que se deban realizar en los mantenimientos correctivos. MIGRACIÓN COLOMBIA, pagará al CONTRATISTA el valor de cada repuesto que el contratista utilice para la reparación del equipo, el costo de cada repuesto se descontará del valor destinado para la bolsa de repuestos y deberá ser facturado por el contratista y avalado por el supervisor del contrato.</t>
  </si>
  <si>
    <t>42</t>
  </si>
  <si>
    <t>47</t>
  </si>
  <si>
    <t>69</t>
  </si>
  <si>
    <t>2016623140500094E</t>
  </si>
  <si>
    <t>ORLANDO TOCANCIPA</t>
  </si>
  <si>
    <t>2016623141000013E</t>
  </si>
  <si>
    <t>14859</t>
  </si>
  <si>
    <t>Adquisición de dotación personalizada, única y exclusivamente para la dotación de vestuario y calzado de labor, para los funcionarios de la Unidad Administrativa Especial Migración Colombia a nivel nacional.</t>
  </si>
  <si>
    <t>217, 218, 219 y 220</t>
  </si>
  <si>
    <t>Servicios compra de vestuario</t>
  </si>
  <si>
    <t>17516
17616
17716
17816</t>
  </si>
  <si>
    <t>VESTUARIO</t>
  </si>
  <si>
    <t>FERNANDO GUERRERO CARO</t>
  </si>
  <si>
    <t>2016623141000012E</t>
  </si>
  <si>
    <t>14865</t>
  </si>
  <si>
    <t>QUEST SAS</t>
  </si>
  <si>
    <t>2016623141000014E</t>
  </si>
  <si>
    <t>2016623141000009E</t>
  </si>
  <si>
    <t>2016623141000010E</t>
  </si>
  <si>
    <t>2016623141000008E</t>
  </si>
  <si>
    <t>2016623140500070E</t>
  </si>
  <si>
    <t>GRUPO ARCHIVO Y CORRESPONDENCIA</t>
  </si>
  <si>
    <t>Contratar la prestación de servicio de  recolección, curso y entrega de correo en sus diferentes modalidades a nivel nacional e internacional y el suministro de personal para la gestión documental.</t>
  </si>
  <si>
    <t xml:space="preserve">Servicios Postales de paqueteo y courrier </t>
  </si>
  <si>
    <t>17116</t>
  </si>
  <si>
    <t>A-2-0-46-2</t>
  </si>
  <si>
    <t>43</t>
  </si>
  <si>
    <t>221-80630-0</t>
  </si>
  <si>
    <t>ILVIS PATRICIA SERRANO BORNACELLY</t>
  </si>
  <si>
    <t>Una vez perfeccionado el contrato y cumplidos los requisitos de ejecución, la Unidad Administrativa Especial Migración Colombia cancelará a Servicios Postales Nacionales S.A. el valor pactado en mensualidades vencidas</t>
  </si>
  <si>
    <t>2016623140500082E</t>
  </si>
  <si>
    <t>2016623140500083E</t>
  </si>
  <si>
    <t>MANTENIMIENTO</t>
  </si>
  <si>
    <t>RISARALDA</t>
  </si>
  <si>
    <t>PEREIRA</t>
  </si>
  <si>
    <t>PINTUCAR EXPRES</t>
  </si>
  <si>
    <t>ELISABET USECHE</t>
  </si>
  <si>
    <t>Una vez perfeccionado el contrato y cumplidos los requisitos para su ejecución, la Unidad Administrativa Especial de Migración Colombia pagará al contratista el valor del contrato en mensualidades vencidas de conformidad con los servicios de mantenimiento preventivo y/o correctivos efectivamente realizados.</t>
  </si>
  <si>
    <t>DELL COLOMBIA</t>
  </si>
  <si>
    <t>PROCESO DE NEGOCACION CON LA BOLSA</t>
  </si>
  <si>
    <t>COMISION</t>
  </si>
  <si>
    <t>COMISIÓN ANTE LA BOLSA DE PRODUCTOS DE COLOMBIA</t>
  </si>
  <si>
    <t>COOPERATIVA BURSATIL LIMITADA</t>
  </si>
  <si>
    <t>830098369-4</t>
  </si>
  <si>
    <t>Contratar los servicios de alojamiento, alimentación y apoyo logístico para actividades de capacitación a nivel nacional de los funcionarios de Migración Colombia.  El suministro de los refrigerios de mañana y tarde, almuerzos y toda la logística, serán suministrados solo en los eventos cuando se requiere del servicio logístico y cuando el supervisor del contrato lo solicite.</t>
  </si>
  <si>
    <t>MARY RTUH FONSECA BECERRA</t>
  </si>
  <si>
    <t>https://www.contratos.gov.co/consultas/detalleProceso.do?numConstancia=16-12-4556844</t>
  </si>
  <si>
    <t>https://www.contratos.gov.co/consultas/detalleProceso.do?numConstancia=16-12-4561909</t>
  </si>
  <si>
    <t>https://www.contratos.gov.co/consultas/detalleProceso.do?numConstancia=16-12-4569848</t>
  </si>
  <si>
    <t>http://www.contratos.gov.co/consultas/detalleProceso.do?numConstancia=16-12-4570017</t>
  </si>
  <si>
    <t>http://www.contratos.gov.co/consultas/detalleProceso.do?numConstancia=16-12-4570037</t>
  </si>
  <si>
    <t>http://www.contratos.gov.co/consultas/detalleProceso.do?numConstancia=16-12-4570091</t>
  </si>
  <si>
    <t>https://www.contratos.gov.co/consultas/detalleProceso.do?numConstancia=16-12-4572101</t>
  </si>
  <si>
    <t>https://www.contratos.gov.co/consultas/detalleProceso.do?numConstancia=16-12-4575129</t>
  </si>
  <si>
    <t>http://www.contratos.gov.co/consultas/detalleProceso.do?numConstancia=16-12-4573954</t>
  </si>
  <si>
    <t>http://www.contratos.gov.co/consultas/detalleProceso.do?numConstancia=16-12-4575374</t>
  </si>
  <si>
    <t>http://www.contratos.gov.co/consultas/detalleProceso.do?numConstancia=16-12-4578384</t>
  </si>
  <si>
    <t>http://www.contratos.gov.co/consultas/detalleProceso.do?numConstancia=16-12-4577537</t>
  </si>
  <si>
    <t>http://www.contratos.gov.co/consultas/detalleProceso.do?numConstancia=16-12-4577877</t>
  </si>
  <si>
    <t>https://www.contratos.gov.co/consultas/detalleProceso.do?numConstancia=16-12-4577988</t>
  </si>
  <si>
    <t>https://www.contratos.gov.co/consultas/detalleProceso.do?numConstancia=16-12-4578726</t>
  </si>
  <si>
    <t>http://www.contratos.gov.co/consultas/detalleProceso.do?numConstancia=16-12-4580401</t>
  </si>
  <si>
    <t>http://www.contratos.gov.co/consultas/detalleProceso.do?numConstancia=16-12-4580029</t>
  </si>
  <si>
    <t>http://www.contratos.gov.co/consultas/detalleProceso.do?numConstancia=16-12-4580184</t>
  </si>
  <si>
    <t>https://www.contratos.gov.co/consultas/detalleProceso.do?numConstancia=16-12-4584366</t>
  </si>
  <si>
    <t>http://www.contratos.gov.co/consultas/detalleProceso.do?numConstancia=16-12-4585611</t>
  </si>
  <si>
    <t>http://www.contratos.gov.co/consultas/detalleProceso.do?numConstancia=16-12-4593279</t>
  </si>
  <si>
    <t>http://www.contratos.gov.co/consultas/detalleProceso.do?numConstancia=16-12-4589207</t>
  </si>
  <si>
    <t>https://www.contratos.gov.co/consultas/detalleProceso.do?numConstancia=16-12-4593136</t>
  </si>
  <si>
    <t>http://www.contratos.gov.co/consultas/detalleProceso.do?numConstancia=16-12-4593894</t>
  </si>
  <si>
    <t>http://www.contratos.gov.co/consultas/detalleProceso.do?numConstancia=16-12-4593616</t>
  </si>
  <si>
    <t>http://www.contratos.gov.co/consultas/detalleProceso.do?numConstancia=16-12-4595669</t>
  </si>
  <si>
    <t>http://www.contratos.gov.co/consultas/detalleProceso.do?numConstancia=16-12-4597032</t>
  </si>
  <si>
    <t>http://www.contratos.gov.co/consultas/detalleProceso.do?numConstancia=16-12-4606540</t>
  </si>
  <si>
    <t>http://www.contratos.gov.co/consultas/detalleProceso.do?numConstancia=16-12-4609677</t>
  </si>
  <si>
    <t>http://www.contratos.gov.co/consultas/detalleProceso.do?numConstancia=16-12-4617868</t>
  </si>
  <si>
    <t>http://www.contratos.gov.co/consultas/detalleProceso.do?numConstancia=16-12-4624432</t>
  </si>
  <si>
    <t>http://www.contratos.gov.co/consultas/detalleProceso.do?numConstancia=16-12-4632614</t>
  </si>
  <si>
    <t>http://www.contratos.gov.co/consultas/detalleProceso.do?numConstancia=16-12-4634114</t>
  </si>
  <si>
    <t>http://www.contratos.gov.co/consultas/detalleProceso.do?numConstancia=16-12-4638175</t>
  </si>
  <si>
    <t>https://www.contratos.gov.co/consultas/detalleProceso.do?numConstancia=16-12-4639351</t>
  </si>
  <si>
    <t>https://www.contratos.gov.co/consultas/detalleProceso.do?numConstancia=16-12-4645364</t>
  </si>
  <si>
    <t>https://www.contratos.gov.co/consultas/detalleProceso.do?numConstancia=16-12-4659179</t>
  </si>
  <si>
    <t>http://www.contratos.gov.co/consultas/detalleProceso.do?numConstancia=16-12-4687133</t>
  </si>
  <si>
    <t>https://www.contratos.gov.co/consultas/detalleProceso.do?numConstancia=16-12-4688094</t>
  </si>
  <si>
    <t>http://www.contratos.gov.co/consultas/detalleProceso.do?numConstancia=16-12-4698868</t>
  </si>
  <si>
    <t>http://www.contratos.gov.co/consultas/detalleProceso.do?numConstancia=16-12-4699080</t>
  </si>
  <si>
    <t>https://www.contratos.gov.co/consultas/detalleProceso.do?numConstancia=16-12-4699718</t>
  </si>
  <si>
    <t>https://www.contratos.gov.co/consultas/detalleProceso.do?numConstancia=16-12-4704521</t>
  </si>
  <si>
    <t>https://www.contratos.gov.co/consultas/detalleProceso.do?numConstancia=16-12-4704646</t>
  </si>
  <si>
    <t>https://www.contratos.gov.co/consultas/detalleProceso.do?numConstancia=16-12-4719693</t>
  </si>
  <si>
    <t>http://www.contratos.gov.co/consultas/detalleProceso.do?numConstancia=16-12-4725147</t>
  </si>
  <si>
    <t>http://www.contratos.gov.co/consultas/detalleProceso.do?numConstancia=16-12-4725245</t>
  </si>
  <si>
    <t>https://www.contratos.gov.co/consultas/detalleProceso.do?numConstancia=16-12-4749558</t>
  </si>
  <si>
    <t>DECLARADO DESIERTO</t>
  </si>
  <si>
    <t>https://www.contratos.gov.co/consultas/detalleProceso.do?numConstancia=16-12-4757660</t>
  </si>
  <si>
    <t>https://www.contratos.gov.co/consultas/detalleProceso.do?numConstancia=16-12-4771628</t>
  </si>
  <si>
    <t>https://www.contratos.gov.co/consultas/detalleProceso.do?numConstancia=16-12-4786626</t>
  </si>
  <si>
    <t>http://www.contratos.gov.co/consultas/detalleProceso.do?numConstancia=16-12-4796840</t>
  </si>
  <si>
    <t>https://www.contratos.gov.co/consultas/detalleProceso.do?numConstancia=16-12-4852451</t>
  </si>
  <si>
    <t>https://www.contratos.gov.co/consultas/detalleProceso.do?numConstancia=16-12-4858303</t>
  </si>
  <si>
    <t>https://www.contratos.gov.co/consultas/detalleProceso.do?numConstancia=16-12-4853347</t>
  </si>
  <si>
    <t>https://www.contratos.gov.co/consultas/detalleProceso.do?numConstancia=16-12-4861526</t>
  </si>
  <si>
    <t>https://www.contratos.gov.co/consultas/detalleProceso.do?numConstancia=16-12-4894573</t>
  </si>
  <si>
    <t>https://www.contratos.gov.co/consultas/detalleProceso.do?numConstancia=16-12-4901314</t>
  </si>
  <si>
    <t>https://www.contratos.gov.co/consultas/detalleProceso.do?numConstancia=16-12-4902459</t>
  </si>
  <si>
    <t>https://www.contratos.gov.co/consultas/detalleProceso.do?numConstancia=16-12-4902667</t>
  </si>
  <si>
    <t>https://www.contratos.gov.co/consultas/detalleProceso.do?numConstancia=16-12-4902721</t>
  </si>
  <si>
    <t>https://www.contratos.gov.co/consultas/detalleProceso.do?numConstancia=16-12-4927436</t>
  </si>
  <si>
    <t>https://www.contratos.gov.co/consultas/detalleProceso.do?numConstancia=16-12-4929215</t>
  </si>
  <si>
    <t>https://www.contratos.gov.co/consultas/detalleProceso.do?numConstancia=16-12-4930065</t>
  </si>
  <si>
    <t>https://www.contratos.gov.co/consultas/detalleProceso.do?numConstancia=16-12-4930018</t>
  </si>
  <si>
    <t>https://www.contratos.gov.co/consultas/detalleProceso.do?numConstancia=16-12-4930165</t>
  </si>
  <si>
    <t>https://www.contratos.gov.co/consultas/detalleProceso.do?numConstancia=16-12-4956426</t>
  </si>
  <si>
    <t>https://www.contratos.gov.co/consultas/detalleProceso.do?numConstancia=16-13-4604543</t>
  </si>
  <si>
    <t>https://www.contratos.gov.co/consultas/detalleProceso.do?numConstancia=16-13-4612333</t>
  </si>
  <si>
    <t>https://www.contratos.gov.co/consultas/detalleProceso.do?numConstancia=16-13-4635237</t>
  </si>
  <si>
    <t>https://www.contratos.gov.co/consultas/detalleProceso.do?numConstancia=16-13-4640201</t>
  </si>
  <si>
    <t>https://www.contratos.gov.co/consultas/detalleProceso.do?numConstancia=16-13-4639886</t>
  </si>
  <si>
    <t>https://www.contratos.gov.co/consultas/detalleProceso.do?numConstancia=16-13-4646948</t>
  </si>
  <si>
    <t>https://www.contratos.gov.co/consultas/detalleProceso.do?numConstancia=16-13-4647213</t>
  </si>
  <si>
    <t>https://www.contratos.gov.co/consultas/detalleProceso.do?numConstancia=16-13-4700091</t>
  </si>
  <si>
    <t>https://www.contratos.gov.co/consultas/detalleProceso.do?numConstancia=16-13-4699548</t>
  </si>
  <si>
    <t>https://www.contratos.gov.co/consultas/detalleProceso.do?numConstancia=16-13-4727695</t>
  </si>
  <si>
    <t>https://www.contratos.gov.co/consultas/detalleProceso.do?numConstancia=16-13-4726397</t>
  </si>
  <si>
    <t>https://www.contratos.gov.co/consultas/detalleProceso.do?numConstancia=16-13-4785197</t>
  </si>
  <si>
    <t>https://www.contratos.gov.co/consultas/detalleProceso.do?numConstancia=16-13-4791787</t>
  </si>
  <si>
    <t>https://www.contratos.gov.co/consultas/detalleProceso.do?numConstancia=16-13-4903354</t>
  </si>
  <si>
    <t>NO HAY PROCESOS CON ESTE NÚMERO</t>
  </si>
  <si>
    <t>https://www.contratos.gov.co/consultas/detalleProceso.do?numConstancia=16-13-4922173</t>
  </si>
  <si>
    <t>https://www.contratos.gov.co/consultas/detalleProceso.do?numConstancia=16-13-4922212</t>
  </si>
  <si>
    <t>https://www.contratos.gov.co/consultas/detalleProceso.do?numConstancia=16-13-4946713</t>
  </si>
  <si>
    <t>SIP</t>
  </si>
  <si>
    <t xml:space="preserve"> </t>
  </si>
  <si>
    <t>https://www.contratos.gov.co/consultas/detalleProceso.do?numConstancia=16-1-156755</t>
  </si>
  <si>
    <t>https://www.secop.gov.co/CO1BusinessLine/Tendering/BuyerWorkArea/Index?DocUniqueIdentifier=CO1.BDOS.50904</t>
  </si>
  <si>
    <t>https://www.secop.gov.co/CO1BusinessLine/Tendering/BuyerWorkArea/Index?DocUniqueIdentifier=CO1.BDOS.50804</t>
  </si>
  <si>
    <t>http://www.contratos.gov.co/consultas/detalleProceso.do?numConstancia=16-12-5023784</t>
  </si>
  <si>
    <t>http://www.contratos.gov.co/consultas/detalleProceso.do?numConstancia=16-12-5023874</t>
  </si>
  <si>
    <t>http://www.contratos.gov.co/consultas/detalleProceso.do?numConstancia=16-12-5025332</t>
  </si>
  <si>
    <t>http://www.contratos.gov.co/consultas/detalleProceso.do?numConstancia=16-12-4966240</t>
  </si>
  <si>
    <t>https://www.contratos.gov.co/consultas/detalleProceso.do?numConstancia=16-4-4857664</t>
  </si>
  <si>
    <t>https://www.contratos.gov.co/consultas/detalleProceso.do?numConstancia=16-9-411999</t>
  </si>
  <si>
    <t>https://www.contratos.gov.co/consultas/detalleProceso.do?numConstancia=16-9-412001</t>
  </si>
  <si>
    <t>http://www.contratos.gov.co/consultas/detalleProceso.do?numConstancia=16-9-412024</t>
  </si>
  <si>
    <t>http://www.contratos.gov.co/consultas/detalleProceso.do?numConstancia=16-9-412031</t>
  </si>
  <si>
    <t>http://www.contratos.gov.co/consultas/detalleProceso.do?numConstancia=16-9-412453</t>
  </si>
  <si>
    <t>https://www.contratos.gov.co/consultas/detalleProceso.do?numConstancia=16-9-412647</t>
  </si>
  <si>
    <t>http://www.contratos.gov.co/consultas/detalleProceso.do?numConstancia=16-9-412763</t>
  </si>
  <si>
    <t>https://www.contratos.gov.co/consultas/detalleProceso.do?numConstancia=16-9-413233</t>
  </si>
  <si>
    <t>http://www.contratos.gov.co/consultas/detalleProceso.do?numConstancia=16-9-413507</t>
  </si>
  <si>
    <t>https://www.contratos.gov.co/consultas/detalleProceso.do?numConstancia=16-9-413522</t>
  </si>
  <si>
    <t>http://www.contratos.gov.co/consultas/detalleProceso.do?numConstancia=16-9-413519</t>
  </si>
  <si>
    <t>MENOR CUANTÍA</t>
  </si>
  <si>
    <t>http://www.contratos.gov.co/consultas/detalleProceso.do?numConstancia=16-17-4808736</t>
  </si>
  <si>
    <t>GRUPO DE CORRESPONDENCIA</t>
  </si>
  <si>
    <t>Contratar la prestación del servicio de administración, custodia y organización de archivos, así como la actualización del aplicativo PLATINUM.</t>
  </si>
  <si>
    <t>Almacenaje de archivos de carpetas</t>
  </si>
  <si>
    <t>26116</t>
  </si>
  <si>
    <t>INTERADMINISTATIVO - PRESTACIÓN DE SERVICIOS</t>
  </si>
  <si>
    <t>ADMINISTRACIÓN, CUATODIA Y ORGANIZACIÓN</t>
  </si>
  <si>
    <t>SERVICIOS POSTALAES NACIOALES S.A. 4-72</t>
  </si>
  <si>
    <t>Prestar servicios profesionales y de apoyo a la gestión en el grupo de contratos perteneciente a la subdirección administrativa y financiera de migración Colombia, de acuerdo con las condiciones señaladas en las condiciones y especificaciones técnicas descritas en los Estudios Previos y la Propuesta presentada por EL CONTRATISTA.</t>
  </si>
  <si>
    <t>PRESTACIÓN DE SERVICIOS PROFESIONALES</t>
  </si>
  <si>
    <t>Serviios de apoyo gerencial</t>
  </si>
  <si>
    <t>31316</t>
  </si>
  <si>
    <t>CELBRADO</t>
  </si>
  <si>
    <t>SEBASTIAN EIRIKSSON NIETO</t>
  </si>
  <si>
    <t>Ahorro</t>
  </si>
  <si>
    <t>31416</t>
  </si>
  <si>
    <t>MARIA CAMILA ZAMORA RUIZ</t>
  </si>
  <si>
    <t>BANCO CAJA SOCIAL</t>
  </si>
  <si>
    <t>Contratar la suscripción al periódico El Espectador, con destino a la Oficina de Comunicaciones de la Unidad Administrativa Especial Migración Colombia.-</t>
  </si>
  <si>
    <t>Servicios de noticias y publicidad</t>
  </si>
  <si>
    <t>31116</t>
  </si>
  <si>
    <t>SUSCRIPCIÓN PERIODICO</t>
  </si>
  <si>
    <t>COMUNICAN S.A.</t>
  </si>
  <si>
    <t>Implementar certificados de firma digital de conformidad con las especificaciones de la Unidad Administrativa Especial Migración Colombia.</t>
  </si>
  <si>
    <t>OFICINA DE CORRESPONDENCIA</t>
  </si>
  <si>
    <t>Software de Seguridad y protección</t>
  </si>
  <si>
    <t>26316</t>
  </si>
  <si>
    <t>LICENCIA</t>
  </si>
  <si>
    <t>CERTICÁMARA S.A.</t>
  </si>
  <si>
    <t>Contratar la realización de un Diplomado en Biometría para los funcionarios de Migración Colombia, de conformidad con las condiciones y especificaciones establecidas en los estudios previos y en la propuesta del contratista.</t>
  </si>
  <si>
    <t>Contratar un Diplomado en Practica Forense en Proceso Sancionatorio para los funcionarios de Migración Colombia, de conformidad a los estudios previos y ficha técnica.</t>
  </si>
  <si>
    <t>CONTRATAR LOS SERVICIOS PROFESIONALES DE FORMACION PARA LA REALIZACION DE DOS SEMINARIOS SOBRE NEGOCIACION COLECTIVA PARA EMPLEADOS PUBLICOS DIRIGIDA A LOS FUNCIONARIOS DE MIGRACION COLOMBIA, DE CONFORMIDAD A LAS ESPECIFICACIONES TECNICAS DE LOS PRESENTES ESTUDIOS PREVIOS</t>
  </si>
  <si>
    <t>Contratar la prestación de servicios para la impresión de las Cédulas de Extranjería, incluyendo los insumos, elaboración de la tarjeta, personalización y entrega del documento final a la Unidad Administrativa Especial Migración Colombia, en su sede del nivel central.</t>
  </si>
  <si>
    <t xml:space="preserve">Adquirir la extensión de garantía para los servidores marca DELL, con su debido soporte, que hacen parte de la plataforma tecnológica de la Unidad Administrativa Especial Migración Colombia. </t>
  </si>
  <si>
    <t>Adquirir la extensión de garantía con soporte y mantenimiento para los equipos que conforman la solución de Migración Automática de la Unidad Administrativa Especial Migración Colombia, en los aeropuertos El Dorado de Bogotá, Alfonso Bonilla Aragón de Palmira y Jose María Córdova de Medellín.</t>
  </si>
  <si>
    <t>El CONTRATISTA, en virtud de sus condiciones académicas, se obliga para con MIGRACION COLOMBIA, a prestar los servicios profesionales, con autonomía técnica y administrativa, consistentes para la implementación del sistema integrado de gestión de calidad en materia de gestión ambiental.</t>
  </si>
  <si>
    <r>
      <t>A</t>
    </r>
    <r>
      <rPr>
        <sz val="10"/>
        <color theme="1"/>
        <rFont val="Arial Narrow"/>
        <family val="2"/>
      </rPr>
      <t xml:space="preserve">-2-0-4-7-6 </t>
    </r>
  </si>
  <si>
    <t>76</t>
  </si>
  <si>
    <t>NIVEL NACIONAL / CIUDADES PRINCIPALES</t>
  </si>
  <si>
    <t>CENTRO COLOMBO AMERICANO</t>
  </si>
  <si>
    <t>GLORIA SANINT</t>
  </si>
  <si>
    <t>74</t>
  </si>
  <si>
    <t>MANTENIMIENTO SERVIDORES</t>
  </si>
  <si>
    <t>BOGOTÁ D.C., CARTAGENA EJE CAFETERO, CALI</t>
  </si>
  <si>
    <t>DAXA COLOMBIA SA</t>
  </si>
  <si>
    <t>31216</t>
  </si>
  <si>
    <t>SOLICITUD OFERTA</t>
  </si>
  <si>
    <t>EXTENSIÓN DE GARANTÍA</t>
  </si>
  <si>
    <t>DELL COLOMBIA INC</t>
  </si>
  <si>
    <t>811118
301715</t>
  </si>
  <si>
    <t>Serviciod de sistemas y administración de computadores
Puertas</t>
  </si>
  <si>
    <t>31016</t>
  </si>
  <si>
    <t>INFORMÁTICA EL CORTE INGLES SA SUCURSAL COLOMBIA</t>
  </si>
  <si>
    <t>OFICINA DE PLANEACIÓN</t>
  </si>
  <si>
    <t>Servicio de Oficina</t>
  </si>
  <si>
    <t>32116</t>
  </si>
  <si>
    <t>C-520-1002-1</t>
  </si>
  <si>
    <t>LUIS FERNEY GARZÓN ATARA</t>
  </si>
  <si>
    <t>DANIELA</t>
  </si>
  <si>
    <t>COORDINACIÓN DE CAPACITACIÓN</t>
  </si>
  <si>
    <t>UNIVERSIDAD DEL ROSARIO</t>
  </si>
  <si>
    <t>MARIA CAMILA</t>
  </si>
  <si>
    <t>33116</t>
  </si>
  <si>
    <t>UNIVERSIDAD MANUELA BELTRAN</t>
  </si>
  <si>
    <t>32916</t>
  </si>
  <si>
    <t>UNIVERSIDAD SERGIO ARBOLEDA</t>
  </si>
  <si>
    <t>SEBASTIAN</t>
  </si>
  <si>
    <t>SUBDIRECCIÓN DE EXTRANJERIA</t>
  </si>
  <si>
    <t>Documentos de Identificación</t>
  </si>
  <si>
    <t>2016</t>
  </si>
  <si>
    <t>IMPRESIÓN DE DOCUMENTOS</t>
  </si>
  <si>
    <t>IMPRENTA NACIONAL DE COLOMBIA</t>
  </si>
  <si>
    <t>PONTIFICIA UNIVERSIDAD JAVERIANA</t>
  </si>
  <si>
    <t>EXT GARANTÍA ANTIVIRUS</t>
  </si>
  <si>
    <t>NEMESIS SA</t>
  </si>
  <si>
    <t>VALOR HONORARIOS MENSIAL</t>
  </si>
  <si>
    <t>LEONARDO SIERRA JIMENEZ</t>
  </si>
  <si>
    <t>72</t>
  </si>
  <si>
    <t>PRESTACIÓN DE SERVICIO SALUD</t>
  </si>
  <si>
    <t>EMPRESA MEDICAL PROTECTION LTDA. SALUD OCUPACIONAL</t>
  </si>
  <si>
    <t>71</t>
  </si>
  <si>
    <t>PATRICIA IDARRAGA</t>
  </si>
  <si>
    <t>MAICROTEL SAS</t>
  </si>
  <si>
    <t>721515
721543</t>
  </si>
  <si>
    <t>2016623140500081E</t>
  </si>
  <si>
    <t>MANTENIMIENTO PLANTAS</t>
  </si>
  <si>
    <t>ABCONTROL INGENIERIA SAS</t>
  </si>
  <si>
    <t>60</t>
  </si>
  <si>
    <t>MANTENIMIENTO CCTV AEROPUERTOS</t>
  </si>
  <si>
    <t>BOGOTÁ D.C., CALI, MEDELLÍN Y BARRANQUILLA</t>
  </si>
  <si>
    <t>VOXCOM TELECOMUNICACIONES LTDA</t>
  </si>
  <si>
    <t>64</t>
  </si>
  <si>
    <t>MANTENIMIENTO AIRES ACONDICIONADOS</t>
  </si>
  <si>
    <t>GESTIÓN INTEGRAL CONSULTORES SAS</t>
  </si>
  <si>
    <t>LEGIS INFORMACION PROFESIONAL S.A.</t>
  </si>
  <si>
    <t>32; 32 y 44 MESES</t>
  </si>
  <si>
    <t>CHUBB DE COLOMBIA COMPAÑÍA DE SEGUROS SAS</t>
  </si>
  <si>
    <t xml:space="preserve">JUAN DE JESÚS VILLAMIZAR </t>
  </si>
  <si>
    <t>PROFESIOALES</t>
  </si>
  <si>
    <t>CURSO DE INGLÉS</t>
  </si>
  <si>
    <t>MANTENIMIENTO DE EQUIPOS DE GRAFOLOGIA</t>
  </si>
  <si>
    <t>SANITAS S.A</t>
  </si>
  <si>
    <t>La Unidad Administrativa Especial Migración Colombia pagará al contratista el valor del contrato en tres (3) desembolsos así: • Un primer pago con corte al 31 de julio de 2016, correspondiente al 50% del valor de los mantenimientos, una vez realizado el primer mantenimiento preventivo a la totalidad de los equipos objeto del contrato y correctivos a que haya habido lugar. 
• Un segundo pago con corte al 31 de octubre de 2016, correspondiente al 25% del valor de los mantenimientos, una vez realizado los mantenimientos correctivos a que haya habido lugar. • Un tercero y último pago con corte al 31 de diciembre de 2016, equivalente al 25% restante del valor de los mantenimientos, una vez realizado el segundo mantenimiento preventivo a la totalidad de los equipos objeto de este contrato y los mantenimientos correctivos a que haya habido lugar. En cuanto al monto para la bolsa de repuestos se pagará al CONTRATISTA el valor de cada repuesto que el contratista utilice para la reparación de los equipos de grafología, el costo de cada repuesto se descontará del valor destinado para la bolsa de repuestos y deberá ser facturado por el contratista y avalado por el supervisor del contrato, al final del mismo.</t>
  </si>
  <si>
    <t>LUIS DOMINGUEZ CANTOR / ESTACIÓN TODO SERVICIOS</t>
  </si>
  <si>
    <t>LUDICAS</t>
  </si>
  <si>
    <t>DAIRO CUENTA CASANOVA</t>
  </si>
  <si>
    <t xml:space="preserve">Contratar el servicio de mantenimiento preventivo y correctivo con suministro de repuestos originales u homologados, incluido el servicio de lavado y despinche para los vehículos multimarcas que conforman el parque automotor de la Unidad Administrativa Especial Migración Colombia, asignado a la Regional Nariño en sus sedes Pasto, Rumichaca (Ipiales), Tumaco, Chiles, San Miguel y Leguizamo (Putumayo), así como los vehículos marca: NISSAN, SUZUKI y TOYOTA que por su modelo o ubicación, quedaron excluidos de los contratos monomarca.  </t>
  </si>
  <si>
    <t>Contratar las obras de mantenimiento locativo de la sede Regional Andina, ubicada en la calle 100 # 11 B 27 en la ciudad de Bogotá</t>
  </si>
  <si>
    <t>Contratar el servicio de mantenimiento preventivo y correctivo con suministro de repuestos originales u homologados, incluido servicio de lavado y despinche, para los vehículos multimarcas que conforman el parque automotor de la Unidad Administrativa Especial Migración Colombia, asignados a la Regional Caribe en las ciudades de Barranquilla, Montería, Santa Marta, Cartagena  y Sincelejo, así como los vehículos marca: NISSAN, SUZUKI y TOYOTA que por su modelo o  ubicación, quedaron excluidos de los contratos monomarca.</t>
  </si>
  <si>
    <t>Adquisición y renovación certificados digitales de conformidad con las especificaciones de la Unidad Administrativa Especial Migración Colombia.</t>
  </si>
  <si>
    <t>Contratar la prestación de servicios de actividades culturales, lúdicas deportivas y recreativas en la Regional  AMAZONAS</t>
  </si>
  <si>
    <t>Contratar el servicio  mantenimiento preventivo y correctivo de las Motobombas de presión y eyector  con suministro de repuestos y accesorios necesarios así como el mantenimiento de tanques para el almacenamiento de agua potable y sumideros de aguas residuales o pluviales  para el correcto funcionamiento del CFSM de Bucaramanga, pertenecientes a la regional Oriente de la Unidad Administrativa Especial Migración Colombia.</t>
  </si>
  <si>
    <t>Contratar las obras de mantenimiento locativo del CFSM de Bucaramanga de la Regional Oriente, ubicado en la carrera 11 No. 41-13.</t>
  </si>
  <si>
    <t>Contratar la prestación de servicios de actividades culturales, lúdicas deportivas y recreativas en la Regional Guajira.</t>
  </si>
  <si>
    <t>Contratar el mantenimiento locativo de las oficinas y salas de Migración e Inmigración en las instalaciones del aeropuerto El Edén ubicado en el kilómetro 11 vía La Tebaida ¿ Quindío.</t>
  </si>
  <si>
    <t>Servicio de apoyo para la construcción</t>
  </si>
  <si>
    <t>24916</t>
  </si>
  <si>
    <t>A-2-4-4-5-1</t>
  </si>
  <si>
    <t>OBRA - MANTENIMIENTO</t>
  </si>
  <si>
    <t>AEROPUESTO INTERNACIONAL EL EDEN</t>
  </si>
  <si>
    <t>LA TEBAIDA</t>
  </si>
  <si>
    <t>MASE INGENIEROS CONSTRUCTORES ASOCIADOS SAS</t>
  </si>
  <si>
    <t>401510
401515</t>
  </si>
  <si>
    <t>Bombas de agua
Bombas para pozos</t>
  </si>
  <si>
    <t>MANTENIMIENTO BOMBAS - POZOS</t>
  </si>
  <si>
    <t>UNION TEMPORAL MALU</t>
  </si>
  <si>
    <t>801416
901416</t>
  </si>
  <si>
    <t>Gestión de eventos
Eventos deportivos aficionados</t>
  </si>
  <si>
    <t>21216</t>
  </si>
  <si>
    <t>A-2-0-4-21</t>
  </si>
  <si>
    <t>RIOACHA, MAICAO, VALLEDUPAR</t>
  </si>
  <si>
    <t>CAJA DE COMPENSACIÓN FAMILIAR DE LA GUAJIRA</t>
  </si>
  <si>
    <t>721514
721519
721519</t>
  </si>
  <si>
    <t>Servicios de contrucción de recubrimiento de muros
Servicio de albañilería y mamposteria
Servicio pañetado y drywal</t>
  </si>
  <si>
    <t>28716</t>
  </si>
  <si>
    <t>MANTENIMIENTO - OBRAS</t>
  </si>
  <si>
    <t>BUCARAMANGA</t>
  </si>
  <si>
    <t>EMPRENDER SOLUCIONES LTDA.</t>
  </si>
  <si>
    <t>72154056
72101510</t>
  </si>
  <si>
    <t>Servicio de mantenimiento o reparación de tanques
Mantenimiento del sistema de plomeria</t>
  </si>
  <si>
    <t>24816</t>
  </si>
  <si>
    <t>A-2-0-4-5</t>
  </si>
  <si>
    <t>Parques de diversiones</t>
  </si>
  <si>
    <t>21316</t>
  </si>
  <si>
    <t>A-2-0-4-1</t>
  </si>
  <si>
    <t>MARIA JIMENA</t>
  </si>
  <si>
    <t>30016</t>
  </si>
  <si>
    <t>C-22-1002-1</t>
  </si>
  <si>
    <t>CERTIFICADOS JUDICIALES</t>
  </si>
  <si>
    <t>Servicios de mantenimiento y reparación de vehículos</t>
  </si>
  <si>
    <t>29216</t>
  </si>
  <si>
    <t>MANTENIMIEINTO VEHÍCULO</t>
  </si>
  <si>
    <t>CIUDADADES REGIONAL CARIBE</t>
  </si>
  <si>
    <t>Servicio de mantenimiento y reparación de vehículos</t>
  </si>
  <si>
    <t>29416</t>
  </si>
  <si>
    <t>Servicio de recubrimiento, impermeabilización, protección contra clima y fuego</t>
  </si>
  <si>
    <t>25216</t>
  </si>
  <si>
    <t>CIERRE</t>
  </si>
  <si>
    <t>MANTENIMIENTO LOCATIVO</t>
  </si>
  <si>
    <t>MEDELLÍN, TURBO, QUIBDO</t>
  </si>
  <si>
    <t>29316</t>
  </si>
  <si>
    <t>ESTUDIOS PREVIOS</t>
  </si>
  <si>
    <t>PASTO, TUMACO, IPIALES, SAN MIGUEL, PTO LEGUIZAMO</t>
  </si>
  <si>
    <r>
      <t>SERVICIOS INTEGRALES EN SISTEMAS DE TELECOMUNICACIONES Y ELECTRICIDAD SISTEL S.A.S</t>
    </r>
    <r>
      <rPr>
        <sz val="10"/>
        <color theme="1"/>
        <rFont val="Arial Narrow"/>
        <family val="2"/>
      </rPr>
      <t>,</t>
    </r>
  </si>
  <si>
    <t>Contratar la prestación de servicios de actividades culturales, lúdicas deportivas y recreativas en la Regional  San Andrés.</t>
  </si>
  <si>
    <r>
      <t xml:space="preserve">MIGRACION COLOMBIA </t>
    </r>
    <r>
      <rPr>
        <sz val="10"/>
        <color theme="1"/>
        <rFont val="Arial Narrow"/>
        <family val="2"/>
      </rPr>
      <t xml:space="preserve">pagará al </t>
    </r>
    <r>
      <rPr>
        <b/>
        <sz val="10"/>
        <color theme="1"/>
        <rFont val="Arial Narrow"/>
        <family val="2"/>
      </rPr>
      <t xml:space="preserve">CONTRATISTA </t>
    </r>
    <r>
      <rPr>
        <sz val="10"/>
        <color theme="1"/>
        <rFont val="Arial Narrow"/>
        <family val="2"/>
      </rPr>
      <t>el valor del contrato en desembolsos mensuales  de conformidad con los vales canjeables por combustible emitidos mensualmente</t>
    </r>
  </si>
  <si>
    <t>Prestar los servicios de apoyo a la gestión, con autonomía técnica y administrativa, en todo lo que se derive del proceso de selección, cuyo objeto es “Suministrar a nivel Nacional los uniformes a los funcionarios de la Unidad Administrativa Especial Migración Colombia que llevan a cabo labores misionales, correspondiente a la vigencia 2016.” Lo anterior, de acuerdo con las condiciones señaladas en las especificaciones y condiciones técnicas de los estudios previos y en la propuesta del contratista”.</t>
  </si>
  <si>
    <r>
      <t>b.</t>
    </r>
    <r>
      <rPr>
        <b/>
        <sz val="10"/>
        <color theme="1"/>
        <rFont val="Times New Roman"/>
        <family val="1"/>
      </rPr>
      <t xml:space="preserve">    </t>
    </r>
    <r>
      <rPr>
        <sz val="10"/>
        <color theme="1"/>
        <rFont val="Arial Narrow"/>
        <family val="2"/>
      </rPr>
      <t>Certificación de cumplimiento o de recibo a satisfacción del servicio pactado y del cumplimiento de las obligaciones generales y específicas, suscrita por el supervisor del contrato.</t>
    </r>
  </si>
  <si>
    <r>
      <t>La prestación de servicios jurídicos especializados para apoyar, asesorar y orientar a la oficina asesora jurídica de la entidad en  asuntos relacionados con la contratación y el derecho administrativo,</t>
    </r>
    <r>
      <rPr>
        <b/>
        <sz val="10"/>
        <color theme="1"/>
        <rFont val="Arial Narrow"/>
        <family val="2"/>
      </rPr>
      <t xml:space="preserve"> </t>
    </r>
    <r>
      <rPr>
        <sz val="10"/>
        <color theme="1"/>
        <rFont val="Arial Narrow"/>
        <family val="2"/>
      </rPr>
      <t xml:space="preserve">de acuerdo con las condiciones señaladas y especificaciones técnicas descritas en los Estudios Previos y la Propuesta presentada por </t>
    </r>
    <r>
      <rPr>
        <b/>
        <sz val="10"/>
        <color theme="1"/>
        <rFont val="Arial Narrow"/>
        <family val="2"/>
      </rPr>
      <t>EL CONTRATISTA.</t>
    </r>
  </si>
  <si>
    <r>
      <t xml:space="preserve">Se entienden incluidos como parte del precio todos los impuestos, derechos, tasas, gastos directos o indirectos y contribuciones que se generen con ocasión o como efecto del presente contrato, los cuales corren a cargo del </t>
    </r>
    <r>
      <rPr>
        <b/>
        <sz val="10"/>
        <color theme="1"/>
        <rFont val="Arial Narrow"/>
        <family val="2"/>
      </rPr>
      <t xml:space="preserve">CONTRATISTA. </t>
    </r>
  </si>
  <si>
    <r>
      <t xml:space="preserve">Una vez perfeccionado el contrato y cumplidos los requisitos de ejecución, la Unidad Administrativa Especial Migración Colombia pagará al contratista el valor del contrato en diez mensualidades vencidas a razón de: </t>
    </r>
    <r>
      <rPr>
        <b/>
        <sz val="10"/>
        <color theme="1"/>
        <rFont val="Arial Narrow"/>
        <family val="2"/>
      </rPr>
      <t>UN MILLON DOSCIENTOS MIL PESOS M/CTE ($1.200.000,00) cada una</t>
    </r>
    <r>
      <rPr>
        <sz val="10"/>
        <color theme="1"/>
        <rFont val="Arial Narrow"/>
        <family val="2"/>
      </rPr>
      <t>.</t>
    </r>
  </si>
  <si>
    <r>
      <t xml:space="preserve">La Unidad Administrativa Especial Migración Colombia pagará al contratista el valor del contrato en mensualidades vencidas a razón de </t>
    </r>
    <r>
      <rPr>
        <b/>
        <sz val="10"/>
        <color theme="1"/>
        <rFont val="Arial Narrow"/>
        <family val="2"/>
      </rPr>
      <t xml:space="preserve">UN MILLÓN TRECIENTOS MIL PESOS MONEDA CORRIENTE ($1.300.000.) </t>
    </r>
    <r>
      <rPr>
        <sz val="10"/>
        <color theme="1"/>
        <rFont val="Arial Narrow"/>
        <family val="2"/>
      </rPr>
      <t>cada una, incluidos los impuestos a que haya lugar.</t>
    </r>
  </si>
  <si>
    <r>
      <t>Una vez perfeccionado el contrato y cumplidos los requisitos de ejecución, la Unidad Administrativa Especial Migración Colombia pagará al Centro Social de Agentes y Patrulleros de la Policía Nacional,</t>
    </r>
    <r>
      <rPr>
        <sz val="10"/>
        <color theme="1"/>
        <rFont val="Arial"/>
        <family val="2"/>
      </rPr>
      <t xml:space="preserve"> </t>
    </r>
    <r>
      <rPr>
        <sz val="10"/>
        <color theme="1"/>
        <rFont val="Arial Narrow"/>
        <family val="2"/>
      </rPr>
      <t>el valor pactado en mensualidades vencidas, de acuerdo con los servicios prestados y facturados en el mes inmediatamente anterior.</t>
    </r>
  </si>
  <si>
    <r>
      <t>Contratar los servicios profesionales de formación para la realización de</t>
    </r>
    <r>
      <rPr>
        <sz val="10"/>
        <color rgb="FFFF0000"/>
        <rFont val="Arial Narrow"/>
        <family val="2"/>
      </rPr>
      <t xml:space="preserve"> </t>
    </r>
    <r>
      <rPr>
        <b/>
        <sz val="10"/>
        <color theme="1"/>
        <rFont val="Arial Narrow"/>
        <family val="2"/>
      </rPr>
      <t>DOS</t>
    </r>
    <r>
      <rPr>
        <sz val="10"/>
        <color theme="1"/>
        <rFont val="Arial Narrow"/>
        <family val="2"/>
      </rPr>
      <t xml:space="preserve"> </t>
    </r>
    <r>
      <rPr>
        <b/>
        <sz val="10"/>
        <color theme="1"/>
        <rFont val="Arial Narrow"/>
        <family val="2"/>
      </rPr>
      <t xml:space="preserve">SEMINARIOS SOBRE NEGOCIACION COLECTIVA PARA EMPLEADOS PÚBLICOS </t>
    </r>
    <r>
      <rPr>
        <sz val="10"/>
        <color theme="1"/>
        <rFont val="Arial Narrow"/>
        <family val="2"/>
      </rPr>
      <t>dirigida a los funcionarios de Migración Colombia, de conformidad a las especificaciones técnicas de los presentes estudios previos.</t>
    </r>
  </si>
  <si>
    <r>
      <t>SERVICIO DE MANTENIMIENTO PREVENTIVO Y CORRECTIVO DEL PARQUE AUTOMOTOR MULTIMARCAS VEHICULOS UBICADOS EN BOGOTA Y REGIONAL ANDINA SEDES TUNJA, IBAGUE Y NEIVA.</t>
    </r>
    <r>
      <rPr>
        <b/>
        <sz val="10"/>
        <color rgb="FF000000"/>
        <rFont val="Arial"/>
        <family val="2"/>
      </rPr>
      <t xml:space="preserve"> </t>
    </r>
  </si>
  <si>
    <t>Adquirir y actualizar licenciamiento de los productos para la realización de Backup, con su respectivo soporte, de acuerdo con los requerimientos técnicos de la Unidad Administrativa Especial Migración Colombia</t>
  </si>
  <si>
    <t>25716</t>
  </si>
  <si>
    <t>MÍNIMA CUANTÍA</t>
  </si>
  <si>
    <t>2016623140500118E</t>
  </si>
  <si>
    <t>TECNOLOGIAS DE LA INFORMACION</t>
  </si>
  <si>
    <t>Contratar el servicio de soporte y mantenimiento de los switches de comunicaciones, de acuerdo con el cuadro de cantidades y de conformidad con las especificaciones técnicas de la Unidad Administrativa Especial Migración Colombia.-</t>
  </si>
  <si>
    <t>PUBLICACIÓN  PLIEGOS DEFINITIVOS</t>
  </si>
  <si>
    <t>29916</t>
  </si>
  <si>
    <t>811118
432226
721033</t>
  </si>
  <si>
    <t>Servicios de sistemas y administración de componentes de sistemas
Equipo de servicio de red
Servicios de mantenimiento y reparación de infraestructura</t>
  </si>
  <si>
    <t>CUMPLIMIENTO; SALARIOS; CALIDAD SERVICIO</t>
  </si>
  <si>
    <t>Contratar el suministro de llantas a nivel nacional para el parque automotor de MIGRACIÓN COLOMBIA.</t>
  </si>
  <si>
    <t>SUBDIRECCION ADMINISTRATIVA Y FINANCIERA</t>
  </si>
  <si>
    <t>Neumáticos y cámaras de neumáticos</t>
  </si>
  <si>
    <t>PUBLICACIÓN  PROYECTO DE PLIEGOS</t>
  </si>
  <si>
    <t>LLANTAS</t>
  </si>
  <si>
    <t>CUMPLIMIENTO; SALARIOS; CALIDAD Y CORRECTO FUNCIONAMIENTO DE LOS BIENES</t>
  </si>
  <si>
    <t>Adquirir y actualizar licenciamiento de los productos para la realización de Backup, con su respectivo soporte, de acuerdo con los requerimientos técnicos de la Unidad Administrativa Especial Migración Colombia.</t>
  </si>
  <si>
    <t>432122
432332</t>
  </si>
  <si>
    <t>Sistema de manejo de almacenamiento de datos de computador
Software de seguridad y protección</t>
  </si>
  <si>
    <t>28416</t>
  </si>
  <si>
    <t>A-2-0-4-4-6</t>
  </si>
  <si>
    <t>LICENCIAMIENTO</t>
  </si>
  <si>
    <t>2016623140300015E</t>
  </si>
  <si>
    <t>2016623140500078E</t>
  </si>
  <si>
    <t>Orden de Compra</t>
  </si>
  <si>
    <t>Entidad Estatal</t>
  </si>
  <si>
    <t>Fecha de la orden</t>
  </si>
  <si>
    <t>Estado</t>
  </si>
  <si>
    <t>Instrumento</t>
  </si>
  <si>
    <t>Total</t>
  </si>
  <si>
    <t>UNIDAD ADMINISTRATIVA ESPECIAL MIGRACION COLOMBIA</t>
  </si>
  <si>
    <t>2016-04-25T16:57:16-05:00</t>
  </si>
  <si>
    <t>Pedido</t>
  </si>
  <si>
    <t>Servicios Oracle</t>
  </si>
  <si>
    <t>$713,650,040</t>
  </si>
  <si>
    <t>2016-04-19T11:51:32-05:00</t>
  </si>
  <si>
    <t>Nube Pública</t>
  </si>
  <si>
    <t>$17,687,097</t>
  </si>
  <si>
    <t>2016-04-18T08:40:23-05:00</t>
  </si>
  <si>
    <t>Dotación de vestuario</t>
  </si>
  <si>
    <t>$2,690,588</t>
  </si>
  <si>
    <t>2016-04-12T08:19:54-05:00</t>
  </si>
  <si>
    <t>$514,702,791</t>
  </si>
  <si>
    <t>2016-04-04T09:31:27-05:00</t>
  </si>
  <si>
    <t>Grandes Superficies</t>
  </si>
  <si>
    <t>$4,084,800</t>
  </si>
  <si>
    <t>2016-04-01T08:22:05-05:00</t>
  </si>
  <si>
    <t>$10,049,900</t>
  </si>
  <si>
    <t>2016-03-11T16:21:00-05:00</t>
  </si>
  <si>
    <t>$3,572,800</t>
  </si>
  <si>
    <t>2016-03-11T14:22:22-05:00</t>
  </si>
  <si>
    <t>$2,565,920</t>
  </si>
  <si>
    <t>2016-03-11T14:22:15-05:00</t>
  </si>
  <si>
    <t>$2,232,903</t>
  </si>
  <si>
    <t>2016-03-11T14:22:08-05:00</t>
  </si>
  <si>
    <t>$1,448,701</t>
  </si>
  <si>
    <t>2016-03-11T14:22:03-05:00</t>
  </si>
  <si>
    <t>2016-03-11T14:21:55-05:00</t>
  </si>
  <si>
    <t>2016-03-11T14:21:36-05:00</t>
  </si>
  <si>
    <t>$4,485,922</t>
  </si>
  <si>
    <t>2016-02-24T16:40:23-05:00</t>
  </si>
  <si>
    <t>Microsoft</t>
  </si>
  <si>
    <t>$27,106,823</t>
  </si>
  <si>
    <t>2016-02-19T16:09:03-05:00</t>
  </si>
  <si>
    <t>2016-02-19T09:22:30-05:00</t>
  </si>
  <si>
    <t>$23,867,319</t>
  </si>
  <si>
    <t>2016-02-12T16:37:01-05:00</t>
  </si>
  <si>
    <t>Tiquetes Aéreos</t>
  </si>
  <si>
    <t>$1,203,000,000</t>
  </si>
  <si>
    <t>2016-02-08T11:09:04-05:00</t>
  </si>
  <si>
    <t>$41,748,343</t>
  </si>
  <si>
    <t>2016-01-29T16:05:54-05:00</t>
  </si>
  <si>
    <t>$6,237,600</t>
  </si>
  <si>
    <t>DEYCI MENDEZ</t>
  </si>
  <si>
    <t>2016623141000002E</t>
  </si>
  <si>
    <t>COMPRA DE ARCHIVADORES MOVILES PARA COMPLEMENTO PUESTOS DE TRABAJO CECAM</t>
  </si>
  <si>
    <t>12510</t>
  </si>
  <si>
    <t>16516</t>
  </si>
  <si>
    <t>A-2-0-4-2-2</t>
  </si>
  <si>
    <t>ARCHIVADORES</t>
  </si>
  <si>
    <t>MAKRO SUPERMAYORISTA S.A.S</t>
  </si>
  <si>
    <t>2016623141000003E</t>
  </si>
  <si>
    <t>Contratar el servicio de mantenimiento preventivo y correctivo con suministro de repuestos originales y/o homologados, para los vehículos multimarcas que conforman el parque automotor de la Unidad Administrativa Especial Migración Colombia, asignados a la Regional  Antioquia  (Sedes Medellín-Turbo y Quibdó) y los vehículos marca NISSAN, SUZUKI  y TOYOTA, que por su modelo o  ubicación, queden excluidos de los contratos monomarca.</t>
  </si>
  <si>
    <t>COLOMBIANA DE COMERCIO S.A Y/O ALKOSTO S.A</t>
  </si>
  <si>
    <t>NATHALIA</t>
  </si>
  <si>
    <t>Dotar de implementos necesarios para el optimo aprovechamiento de los inmuebles de bienestar - sedes de Coveñas, Cartagena y Bogota</t>
  </si>
  <si>
    <t>A-2-0-4-21-1</t>
  </si>
  <si>
    <t>ELEMENTOS Y ELECTRODOMESTICOS</t>
  </si>
  <si>
    <t>BOGOTÁ - CARTAGENA</t>
  </si>
  <si>
    <t>2016623141000015E</t>
  </si>
  <si>
    <t>COMPRA DE EQUIPOS DE ASEO (HIDROLAVADORA - GUADAÑADORA, ESCALERA DE MAS DE 5 PELDAÑOS) y HERRAMIENTAS REQUERIDAS</t>
  </si>
  <si>
    <t>A-2-0-4-1-25</t>
  </si>
  <si>
    <t>EQUIPOS DE ASEO</t>
  </si>
  <si>
    <t>SUSCRIPCION</t>
  </si>
  <si>
    <t>171-425054-75</t>
  </si>
  <si>
    <t>PENDIENTE ESCRIBIR</t>
  </si>
  <si>
    <t>MANTENIMIENTO MOTOBOMBAS</t>
  </si>
  <si>
    <t>ALVARO FORERO DIAZ</t>
  </si>
  <si>
    <t>LILA MARGARITA ARTEAGA TILVE</t>
  </si>
  <si>
    <t>CAPACITACIÓN</t>
  </si>
  <si>
    <t>BOGOTÁ D.C. - PEREIRA</t>
  </si>
  <si>
    <t>INSTITUTO DE ESTUDIOS DEL MINISTERIO PÚBLICO</t>
  </si>
  <si>
    <t>UNIÓN TEMPORAL MONSERRATE</t>
  </si>
  <si>
    <t>CUMPLIMIENTO; CALIDAD SERVICIO; SALARIOS;</t>
  </si>
  <si>
    <t>20%; 20% 10%</t>
  </si>
  <si>
    <t>31-12-2018/ 31-12-2018/ 31-12-2019</t>
  </si>
  <si>
    <t>ORLANDO REYES</t>
  </si>
  <si>
    <t>NATHALIA CORTES MAYA</t>
  </si>
  <si>
    <t>4 MESES / 160</t>
  </si>
  <si>
    <t>pendiente incluir</t>
  </si>
  <si>
    <t>CAJA DE COMPENSANCIÓN FAMILIAR DEL AMAZONAS</t>
  </si>
  <si>
    <t>DIEGO LÓPEZ SAS</t>
  </si>
  <si>
    <t>ANDES SRVICIO DE CERTIFICACIÓN DIGITAL SA</t>
  </si>
  <si>
    <t>2 MESES</t>
  </si>
  <si>
    <t>GILMER AMEZQUITA MONROY</t>
  </si>
  <si>
    <t>ILVIS PATRICIA SERRANO</t>
  </si>
  <si>
    <t>CONTRATAR LA PRESTACION DE SERVICIOS PARA LA FORMACIÓN EN OPTIMIZACIÓN Y MEJORA DE PROCESOS Y SERVICIOS.</t>
  </si>
  <si>
    <t>pa</t>
  </si>
  <si>
    <t>Capacitación Administrativa</t>
  </si>
  <si>
    <t>32016</t>
  </si>
  <si>
    <t>El mantenimiento locativo de las oficinas, bodegas, areas comunes, techos y cielo rasos en las instalaciones del edificio de la sede regional del eje cafetero ubicado en la avenida 30  de agosto no. 26-37 de la ciudad de pereira ¿risaralda.</t>
  </si>
  <si>
    <t>Servicio de mantenimiento de edificaciones</t>
  </si>
  <si>
    <t>28616</t>
  </si>
  <si>
    <t>INVITACIÓN PÚBLICA</t>
  </si>
  <si>
    <t>OBRA</t>
  </si>
  <si>
    <t>CASMAT SAS</t>
  </si>
  <si>
    <t>CUMPLIMIENTO SALARIOS; ESTABILIDAD</t>
  </si>
  <si>
    <t>20% 10% y 20%</t>
  </si>
  <si>
    <t>CARLOS ALBERTO ARCHILA</t>
  </si>
  <si>
    <t>CAMILA</t>
  </si>
  <si>
    <t>BOYRA S.A</t>
  </si>
  <si>
    <t>TUMACO</t>
  </si>
  <si>
    <t xml:space="preserve">CUMPLIMIENTO; SALARIOS; CALID SERVICIO; </t>
  </si>
  <si>
    <t xml:space="preserve">20%; 10%; 20%; </t>
  </si>
  <si>
    <t>3 MESES</t>
  </si>
  <si>
    <t>VALOR HONORARIOS MENSUAL Y/O CANON</t>
  </si>
  <si>
    <t>http://www.colombiacompra.gov.co/tienda-virtual-del-estado-colombiano/ordenes-de-compra/?number_order=&amp;state=&amp;entity=UNIDAD%20ADMINISTRATIVA%20ESPECIAL%20MIGRACION%20COLOMBIA&amp;tool=&amp;date_to=2016-06-07&amp;date_from=2016-01-01</t>
  </si>
  <si>
    <t>CUMPLIMIENTO; SALARIOS; CALIDAD SERVICIOS</t>
  </si>
  <si>
    <t xml:space="preserve">TOTAL PROCESOS PROGRAMADOS PLAN DE ADQUISICIONES: </t>
  </si>
  <si>
    <t>VERSIÓN 12 DEL 1-6-2016</t>
  </si>
  <si>
    <t>TOTAL CONTRATOS:</t>
  </si>
  <si>
    <t>CONTRATACIÓN DIRECTA</t>
  </si>
  <si>
    <t>LICITACIÓN PÚBLICA</t>
  </si>
  <si>
    <t>ACEPTACIONES DE OFERTA</t>
  </si>
  <si>
    <t>MÍNIMA CUANTÍA:</t>
  </si>
  <si>
    <t>CUCUTA</t>
  </si>
  <si>
    <t>ORDENES DE COMPRA</t>
  </si>
  <si>
    <t>CONTRATO DE ELECTRICARIBE</t>
  </si>
  <si>
    <t>CON LA ORDEN DE SERVICIO DE ELECTRICARIBE</t>
  </si>
  <si>
    <t>ACUERDOS MARCO DE PRECIO+AGREGACIÓN X DEMANDA Y GRANDES SUPERFICIES</t>
  </si>
  <si>
    <t>SELECCIÓN ABREVIADA (BOLSA MERCANTIL+MENOR CUANTÍA+SUBASTA INVERSA)</t>
  </si>
  <si>
    <t>CONCURSO DE MÉRITOS</t>
  </si>
  <si>
    <t>RETIRADO</t>
  </si>
  <si>
    <t>2016-06-08T16:43:53-05:00</t>
  </si>
  <si>
    <t>Papelería</t>
  </si>
  <si>
    <t>2016-04-12T13:19:54Z</t>
  </si>
  <si>
    <t>2016-04-04T14:31:27Z</t>
  </si>
  <si>
    <t>DESIERTOS</t>
  </si>
  <si>
    <t>AREA DE LA  NECESIDAD</t>
  </si>
  <si>
    <t>A-2-0-4-4-15</t>
  </si>
  <si>
    <t>2016-06-17T11:21:41-05:00</t>
  </si>
  <si>
    <t>Vehículos</t>
  </si>
  <si>
    <t>SUSPENDIDOS</t>
  </si>
  <si>
    <t>37316</t>
  </si>
  <si>
    <t>DESTRUCTORAS DE PAPEL</t>
  </si>
  <si>
    <t>1 MES</t>
  </si>
  <si>
    <t>SOLICITUD PROPUESTA</t>
  </si>
  <si>
    <t>C-113-1002-1</t>
  </si>
  <si>
    <t>CARLOS ALBERTO  ARCHILA CABRERA</t>
  </si>
  <si>
    <t>Contratar el mantenimiento preventivo y correctivo con suministro de repuestos originales para los vehículos multimarca que conforman el parque automotor de la unidad administrativa especial migración colombia de la regional occidente. El suministro de repuestos comprende originales u homologados nuevos, e incluye los servicios de lavado y despinche, y el servicio de expedición de tecno mecánicas, para los vehículos multimarcas, así como los vehículos marca: NISSAN, CHEVROLET, SUZUKI y TOYOTA que, por su modelo o ubicación, quedaron excluidos de los contratos monomarca.</t>
  </si>
  <si>
    <t>Servicios de mantenimento y reparación</t>
  </si>
  <si>
    <t>PRESTACIÓN DE SERVICIOS PROFESIONALES Y DE APOYO A LA GESTIÓN</t>
  </si>
  <si>
    <t>2016623140500176E</t>
  </si>
  <si>
    <t>Contratar la prestación de servicios profesioanels de acompañamiento y asesoría para la elaboración de un programa académinico de especialización en los procesos misones de Migración Colombia.</t>
  </si>
  <si>
    <t>Servicios de apoyo gerencial</t>
  </si>
  <si>
    <t>43016</t>
  </si>
  <si>
    <t>Contratar el suministro de elementos para archivo, tintas y toner no incluido en el acuerdo marco de precios.</t>
  </si>
  <si>
    <t>Suministros para impresora, fax y fotocopiadora</t>
  </si>
  <si>
    <t>18416</t>
  </si>
  <si>
    <t>TINTAS Y TONER</t>
  </si>
  <si>
    <t>NACIONAL</t>
  </si>
  <si>
    <t>2016623141100017E</t>
  </si>
  <si>
    <t>2016623140300031E</t>
  </si>
  <si>
    <t>Contratar la adquisición de mobiliario para dotación de las áreas administrativas de Paraguachón y Leticia.</t>
  </si>
  <si>
    <t>56101708
56101504</t>
  </si>
  <si>
    <t>Archivadores
Asiento</t>
  </si>
  <si>
    <t>43416</t>
  </si>
  <si>
    <t>2016623140400004E</t>
  </si>
  <si>
    <t>Contratar las obras tendientes al reforzamiento estructural de la sede de la Regional San Andres.</t>
  </si>
  <si>
    <t>721015
721540
721529
721527</t>
  </si>
  <si>
    <t>Servicios de apoyo para la construcción
Servicios de edificios especializados
Servicios de montaje de acero especializado
Servicios de instalación y repración de concreto</t>
  </si>
  <si>
    <t>43616</t>
  </si>
  <si>
    <t xml:space="preserve">OBRA </t>
  </si>
  <si>
    <t>2016623140300029E</t>
  </si>
  <si>
    <t>Adquirir equipos de conectividad switches y herramienta de administración, de acuerdo con las especificaciones técnicas requeridas por la Unidad Administrativa Especial Migración Colombia.</t>
  </si>
  <si>
    <t>432225
432226
811118
432217
432218</t>
  </si>
  <si>
    <t>Equipo de seguridad de red
Equipo de servicio de red
Servicios de sistemas y administración de componentes y sistemas
Equipo fijo de red y componentes
Dispositivos de red ótica</t>
  </si>
  <si>
    <t>43916</t>
  </si>
  <si>
    <t>EQUIPOS DE COMUNICACIÓN</t>
  </si>
  <si>
    <t>CARLOS FREDDY CRUZ</t>
  </si>
  <si>
    <t>VALOR VF 2017</t>
  </si>
  <si>
    <t>VALOR VF 2018</t>
  </si>
  <si>
    <t>Contratar el arrendamiento de un inmueble en el Municipio de Puerto Santander (Norte de Santander) ubicado en la Cra. 4 # 5-63 Barrio La Punta, con matrícula inmobiliaria  Nº 260-164025  y código catastral 010000160011000 de la Oficina de Registro de Instrumentos Públicos de Cúcuta, cuyos linderos y características se encuentran descritos en la Escritura Pública Nº 2.922 del 19 de Septiembre de 1996 según documentos expedidos por la Notaria 6 de la Ciudad de Cúcuta.</t>
  </si>
  <si>
    <t>48916</t>
  </si>
  <si>
    <t>A-2-0-2-10-2</t>
  </si>
  <si>
    <t>NORTE DE SANTANDER</t>
  </si>
  <si>
    <t>EVA MARIA GARCIA GARCIA</t>
  </si>
  <si>
    <t>Contratar la prestación de servicios profesionales para apoyar la construcción de una política pública para la subdirección de verificaciones, de acuerdo con las condiciones señaladas y especificaciones técnicas descritas en los Estudios Previos y la propuesta presentada por EL CONTRATISTA.</t>
  </si>
  <si>
    <t>Servicios de consultoría de negocios y administración corporativa</t>
  </si>
  <si>
    <t>49216</t>
  </si>
  <si>
    <t>CLEMENCIA RAMÍREZ HERRERA</t>
  </si>
  <si>
    <t>Contratar la renovación, actualización, licenciamiento y soporte técnico de la solución de firewall, de conformidad con las especificaciones de la Unidad Administrativa Migración Colombia.</t>
  </si>
  <si>
    <t>Equipo de seguridad de red</t>
  </si>
  <si>
    <t>49116</t>
  </si>
  <si>
    <t>RENOVACIÓN LICENCIAMIENTO</t>
  </si>
  <si>
    <t>30 DÍAS</t>
  </si>
  <si>
    <t>PROYECTO DE PLIEGO</t>
  </si>
  <si>
    <t>ARCHIVO TOTAL LTDA.</t>
  </si>
  <si>
    <t>LA CAMPIÑA LIMITADA</t>
  </si>
  <si>
    <t>SERVIEQUIPOS Y SUMINISTROS S.A.S.</t>
  </si>
  <si>
    <t>SUBDIRECCION DE VERIFICACIONES</t>
  </si>
  <si>
    <t>ING ARANGO CIA SAS SAI</t>
  </si>
  <si>
    <t>CUMPLIMIENTO; SALARIOS; ESTABILIDAD Y CALIDAD DE LA OBRA; RES EXTRACONTRACTUAL</t>
  </si>
  <si>
    <t>20%; 10%; 20%; 20 SMMLV</t>
  </si>
  <si>
    <t>SERGIO ANDRES BLANCO</t>
  </si>
  <si>
    <t>JOSE GABRIEL JIMÉNEZ RINCON</t>
  </si>
  <si>
    <t>2016623140500181E</t>
  </si>
  <si>
    <t>2016623140400007E</t>
  </si>
  <si>
    <t>Contratar obras para la adecuación de la infraestructura física del puesto de control migratorio marítimo – PCMM localizado en el municipio de Tumaco - Nariño.</t>
  </si>
  <si>
    <t>721015
721211
721515
721519</t>
  </si>
  <si>
    <t>Servicios de apoyo a la contrucción.
Servicios de construcción de edificios generales y de oficina.
Servicios de sistemas eléctricos
Servicios de albañilería y mampostería.</t>
  </si>
  <si>
    <t>54516</t>
  </si>
  <si>
    <t>OBRRA</t>
  </si>
  <si>
    <t>CUMPLIMIENTO; SALARIOS; ESTALIBILIDAD OBRA; RESPONSABILIDAD CIVIL EXTRACONTRACTUAL</t>
  </si>
  <si>
    <t xml:space="preserve"> 2016623140300037E</t>
  </si>
  <si>
    <t>Adquirir la suscripción de licenciamiento del Software Adobe Creative Cloud, incluido soporte, de conformidad con las especificaciones técnicas de la Unidad Administrativa Especial Migración Colombia</t>
  </si>
  <si>
    <t>Software de edición y creación de contenidos</t>
  </si>
  <si>
    <t>54216</t>
  </si>
  <si>
    <t>LICENCIA Y SOPORTE</t>
  </si>
  <si>
    <t>HUBERTO VELASQUEZ ARDILA</t>
  </si>
  <si>
    <t>Contratar la prestación de servicios profesionales para apoyar a la Subdirección de Control Migratorio, en el desarrollo de procesos liderados por esta dependencia, de acuerdo con las condiciones señaladas y especificaciones técnicas descritas en los Estudios Previos y la Propuesta presentada por el contratista</t>
  </si>
  <si>
    <t>2016623140500185E</t>
  </si>
  <si>
    <t>51516</t>
  </si>
  <si>
    <t>2016623140100016E</t>
  </si>
  <si>
    <t>2016623140500180E</t>
  </si>
  <si>
    <t>Contratar la suscripción al periódico La República, con destino a diferentes dependencias de la Unidad Administrativa Especial Migración Colombia.</t>
  </si>
  <si>
    <t>51416</t>
  </si>
  <si>
    <t>EIDTORIAL EL GLOBO S.A.</t>
  </si>
  <si>
    <t>2016623140500186E</t>
  </si>
  <si>
    <t>Prestación de servicios profesionales a la Subdirección de Extranjería consistentes en la definición, formulación e implementación de controles relacionados con la seguridad de la información de Migración Colombia, de acuerdo a las condiciones y especificaciones técnicas descritas en los Estudios Previos y a la Propuesta presentada por EL CONTRATISTA.</t>
  </si>
  <si>
    <t>46716</t>
  </si>
  <si>
    <t>JOSÉ MANUEL PIRATOBA LEMUS</t>
  </si>
  <si>
    <t>GLORIA ELSA LEON PERDOMO</t>
  </si>
  <si>
    <t>2016623140500184E</t>
  </si>
  <si>
    <t>Contratar la extensión de la garantía para las lectoras 3M Modelo AT9000 y actualización del software AssureID, que contempla mantenimiento preventivo, correctivo, suministro de repuestos y soporte, de conformidad con el cuadro de cantidades y especificaciones de la Unidad Administrativa Especial Migración Colombia.</t>
  </si>
  <si>
    <t>Dispositivos informáticos de entrada de datos</t>
  </si>
  <si>
    <t>SOLICITUD DE PROPUESTA</t>
  </si>
  <si>
    <t>COMPRAVENTA EQUIPOS</t>
  </si>
  <si>
    <t>3M COLOMBIA S.A.</t>
  </si>
  <si>
    <t>CUMPLIMIENTO 20%; SALARIOS 10%; CALIDA SERVICIO 20%</t>
  </si>
  <si>
    <t>30 DÍAS CALENDARIO</t>
  </si>
  <si>
    <t xml:space="preserve">ALEX FERNEY HINCAPIE NUÑEZ </t>
  </si>
  <si>
    <t>2016623140300036E</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</si>
</sst>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6" formatCode="&quot;$&quot;\ #,##0_);[Red]\(&quot;$&quot;\ #,##0\)"/>
    <numFmt numFmtId="8" formatCode="&quot;$&quot;\ #,##0.00_);[Red]\(&quot;$&quot;\ #,##0.00\)"/>
    <numFmt numFmtId="43" formatCode="_(* #,##0.00_);_(* \(#,##0.00\);_(* &quot;-&quot;??_);_(@_)"/>
    <numFmt numFmtId="164" formatCode="_(* #,##0_);_(* \(#,##0\);_(* &quot;-&quot;??_);_(@_)"/>
    <numFmt numFmtId="165" formatCode="0.000%"/>
    <numFmt numFmtId="166" formatCode="_(* #,##0.0000_);_(* \(#,##0.0000\);_(* &quot;-&quot;??_);_(@_)"/>
    <numFmt numFmtId="167" formatCode="0_);\(0\)"/>
    <numFmt numFmtId="168" formatCode="yyyy/mm/dd"/>
  </numFmts>
  <fonts count="37" x14ac:knownFonts="1">
    <font>
      <sz val="11"/>
      <color theme="1"/>
      <name val="Calibri"/>
      <family val="2"/>
      <scheme val="minor"/>
    </font>
    <font>
      <sz val="11"/>
      <color theme="1"/>
      <name val="Calibri"/>
      <family val="2"/>
      <scheme val="minor"/>
    </font>
    <font>
      <sz val="10"/>
      <name val="Arial"/>
      <family val="2"/>
    </font>
    <font>
      <sz val="10"/>
      <color theme="1"/>
      <name val="Arial Narrow"/>
      <family val="2"/>
    </font>
    <font>
      <sz val="10"/>
      <color rgb="FFFF0000"/>
      <name val="Arial Narrow"/>
      <family val="2"/>
    </font>
    <font>
      <sz val="10"/>
      <name val="Arial Narrow"/>
      <family val="2"/>
    </font>
    <font>
      <b/>
      <sz val="10"/>
      <color theme="1"/>
      <name val="Arial Narrow"/>
      <family val="2"/>
    </font>
    <font>
      <b/>
      <sz val="10"/>
      <name val="Arial Narrow"/>
      <family val="2"/>
    </font>
    <font>
      <u/>
      <sz val="11"/>
      <color theme="10"/>
      <name val="Calibri"/>
      <family val="2"/>
      <scheme val="minor"/>
    </font>
    <font>
      <sz val="10"/>
      <color rgb="FF000000"/>
      <name val="Arial Narrow"/>
      <family val="2"/>
    </font>
    <font>
      <sz val="9"/>
      <color indexed="81"/>
      <name val="Tahoma"/>
      <family val="2"/>
    </font>
    <font>
      <sz val="10"/>
      <color rgb="FF0000FF"/>
      <name val="Arial Narrow"/>
      <family val="2"/>
    </font>
    <font>
      <i/>
      <sz val="10"/>
      <color rgb="FF808080"/>
      <name val="Arial Narrow"/>
      <family val="2"/>
    </font>
    <font>
      <sz val="10"/>
      <color rgb="FF3D3D3D"/>
      <name val="Arial Narrow"/>
      <family val="2"/>
    </font>
    <font>
      <u/>
      <sz val="10"/>
      <color theme="10"/>
      <name val="Arial Narrow"/>
      <family val="2"/>
    </font>
    <font>
      <sz val="10"/>
      <color theme="10"/>
      <name val="Arial Narrow"/>
      <family val="2"/>
    </font>
    <font>
      <sz val="10"/>
      <color rgb="FFFF5050"/>
      <name val="Arial Narrow"/>
      <family val="2"/>
    </font>
    <font>
      <sz val="10"/>
      <color theme="0"/>
      <name val="Arial Narrow"/>
      <family val="2"/>
    </font>
    <font>
      <i/>
      <sz val="10"/>
      <color theme="1"/>
      <name val="Arial Narrow"/>
      <family val="2"/>
    </font>
    <font>
      <sz val="10"/>
      <color rgb="FFFF0066"/>
      <name val="Arial Narrow"/>
      <family val="2"/>
    </font>
    <font>
      <sz val="10"/>
      <color rgb="FF3D3D3D"/>
      <name val="Arial"/>
      <family val="2"/>
    </font>
    <font>
      <b/>
      <sz val="10"/>
      <color rgb="FF000000"/>
      <name val="Arial"/>
      <family val="2"/>
    </font>
    <font>
      <u/>
      <sz val="10"/>
      <color theme="10"/>
      <name val="Calibri"/>
      <family val="2"/>
      <scheme val="minor"/>
    </font>
    <font>
      <b/>
      <sz val="10"/>
      <color theme="1"/>
      <name val="Times New Roman"/>
      <family val="1"/>
    </font>
    <font>
      <sz val="10"/>
      <color theme="1"/>
      <name val="Calibri"/>
      <family val="2"/>
      <scheme val="minor"/>
    </font>
    <font>
      <sz val="10"/>
      <color theme="1"/>
      <name val="Arial"/>
      <family val="2"/>
    </font>
    <font>
      <sz val="11"/>
      <color theme="0"/>
      <name val="Calibri"/>
      <family val="2"/>
      <scheme val="minor"/>
    </font>
    <font>
      <sz val="11"/>
      <color theme="1"/>
      <name val="Arial Narrow"/>
      <family val="2"/>
    </font>
    <font>
      <u/>
      <sz val="11"/>
      <color theme="10"/>
      <name val="Arial Narrow"/>
      <family val="2"/>
    </font>
    <font>
      <sz val="11"/>
      <color rgb="FF222222"/>
      <name val="Arial Narrow"/>
      <family val="2"/>
    </font>
    <font>
      <sz val="9"/>
      <color theme="1"/>
      <name val="Arial Narrow"/>
      <family val="2"/>
    </font>
    <font>
      <sz val="9"/>
      <name val="Arial Narrow"/>
      <family val="2"/>
    </font>
    <font>
      <sz val="9"/>
      <color rgb="FFFF0000"/>
      <name val="Arial Narrow"/>
      <family val="2"/>
    </font>
    <font>
      <sz val="14"/>
      <color theme="1"/>
      <name val="Arial Narrow"/>
      <family val="2"/>
    </font>
    <font>
      <sz val="12"/>
      <color theme="1"/>
      <name val="Arial Narrow"/>
      <family val="2"/>
    </font>
    <font>
      <sz val="14"/>
      <color theme="1"/>
      <name val="Calibri"/>
      <family val="2"/>
      <scheme val="minor"/>
    </font>
    <font>
      <sz val="10"/>
      <name val="Verdana"/>
      <family val="2"/>
    </font>
  </fonts>
  <fills count="29">
    <fill>
      <patternFill patternType="none"/>
    </fill>
    <fill>
      <patternFill patternType="gray125"/>
    </fill>
    <fill>
      <patternFill patternType="solid">
        <fgColor theme="0"/>
        <bgColor indexed="64"/>
      </patternFill>
    </fill>
    <fill>
      <patternFill patternType="solid">
        <fgColor rgb="FF00B050"/>
        <bgColor indexed="64"/>
      </patternFill>
    </fill>
    <fill>
      <patternFill patternType="solid">
        <fgColor rgb="FFFFFF00"/>
        <bgColor indexed="64"/>
      </patternFill>
    </fill>
    <fill>
      <patternFill patternType="solid">
        <fgColor theme="6" tint="0.39997558519241921"/>
        <bgColor indexed="64"/>
      </patternFill>
    </fill>
    <fill>
      <patternFill patternType="solid">
        <fgColor rgb="FF92D050"/>
        <bgColor indexed="64"/>
      </patternFill>
    </fill>
    <fill>
      <patternFill patternType="solid">
        <fgColor theme="5" tint="0.59999389629810485"/>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rgb="FFFF33CC"/>
        <bgColor indexed="64"/>
      </patternFill>
    </fill>
    <fill>
      <patternFill patternType="solid">
        <fgColor rgb="FF7030A0"/>
        <bgColor indexed="64"/>
      </patternFill>
    </fill>
    <fill>
      <patternFill patternType="solid">
        <fgColor theme="8" tint="-0.249977111117893"/>
        <bgColor indexed="64"/>
      </patternFill>
    </fill>
    <fill>
      <patternFill patternType="solid">
        <fgColor theme="7" tint="-0.249977111117893"/>
        <bgColor indexed="64"/>
      </patternFill>
    </fill>
    <fill>
      <patternFill patternType="solid">
        <fgColor rgb="FFFF9999"/>
        <bgColor indexed="64"/>
      </patternFill>
    </fill>
    <fill>
      <patternFill patternType="solid">
        <fgColor rgb="FFFF0000"/>
        <bgColor indexed="64"/>
      </patternFill>
    </fill>
    <fill>
      <patternFill patternType="solid">
        <fgColor theme="9" tint="-0.249977111117893"/>
        <bgColor indexed="64"/>
      </patternFill>
    </fill>
    <fill>
      <patternFill patternType="solid">
        <fgColor theme="7" tint="0.59999389629810485"/>
        <bgColor indexed="64"/>
      </patternFill>
    </fill>
    <fill>
      <patternFill patternType="solid">
        <fgColor rgb="FFFF0066"/>
        <bgColor indexed="64"/>
      </patternFill>
    </fill>
    <fill>
      <patternFill patternType="solid">
        <fgColor rgb="FFFFFFFF"/>
        <bgColor indexed="64"/>
      </patternFill>
    </fill>
    <fill>
      <patternFill patternType="solid">
        <fgColor rgb="FFFFCCCC"/>
        <bgColor indexed="64"/>
      </patternFill>
    </fill>
    <fill>
      <patternFill patternType="solid">
        <fgColor theme="4"/>
      </patternFill>
    </fill>
    <fill>
      <patternFill patternType="solid">
        <fgColor rgb="FF6D6E70"/>
        <bgColor indexed="64"/>
      </patternFill>
    </fill>
    <fill>
      <patternFill patternType="solid">
        <fgColor rgb="FFDDDDDD"/>
        <bgColor indexed="64"/>
      </patternFill>
    </fill>
    <fill>
      <patternFill patternType="solid">
        <fgColor rgb="FFE5E5E5"/>
        <bgColor indexed="64"/>
      </patternFill>
    </fill>
    <fill>
      <patternFill patternType="solid">
        <fgColor rgb="FFFF7C80"/>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ck">
        <color rgb="FFFFFFFF"/>
      </left>
      <right style="thick">
        <color rgb="FFFFFFFF"/>
      </right>
      <top style="thick">
        <color rgb="FFFFFFFF"/>
      </top>
      <bottom style="thick">
        <color rgb="FFFFFFFF"/>
      </bottom>
      <diagonal/>
    </border>
    <border>
      <left style="medium">
        <color rgb="FFDDDDDD"/>
      </left>
      <right style="thick">
        <color rgb="FFFFFFFF"/>
      </right>
      <top style="medium">
        <color rgb="FFDDDDDD"/>
      </top>
      <bottom style="thick">
        <color rgb="FFFFFFFF"/>
      </bottom>
      <diagonal/>
    </border>
    <border>
      <left style="thick">
        <color rgb="FFFFFFFF"/>
      </left>
      <right style="thick">
        <color rgb="FFFFFFFF"/>
      </right>
      <top style="medium">
        <color rgb="FFDDDDDD"/>
      </top>
      <bottom style="thick">
        <color rgb="FFFFFFFF"/>
      </bottom>
      <diagonal/>
    </border>
    <border>
      <left style="thick">
        <color rgb="FFFFFFFF"/>
      </left>
      <right style="medium">
        <color rgb="FFDDDDDD"/>
      </right>
      <top style="medium">
        <color rgb="FFDDDDDD"/>
      </top>
      <bottom style="thick">
        <color rgb="FFFFFFFF"/>
      </bottom>
      <diagonal/>
    </border>
    <border>
      <left style="medium">
        <color rgb="FFDDDDDD"/>
      </left>
      <right style="thick">
        <color rgb="FFFFFFFF"/>
      </right>
      <top style="thick">
        <color rgb="FFFFFFFF"/>
      </top>
      <bottom style="thick">
        <color rgb="FFFFFFFF"/>
      </bottom>
      <diagonal/>
    </border>
    <border>
      <left style="thick">
        <color rgb="FFFFFFFF"/>
      </left>
      <right style="medium">
        <color rgb="FFDDDDDD"/>
      </right>
      <top style="thick">
        <color rgb="FFFFFFFF"/>
      </top>
      <bottom style="thick">
        <color rgb="FFFFFFFF"/>
      </bottom>
      <diagonal/>
    </border>
    <border>
      <left style="medium">
        <color rgb="FFDDDDDD"/>
      </left>
      <right style="thick">
        <color rgb="FFFFFFFF"/>
      </right>
      <top style="thick">
        <color rgb="FFFFFFFF"/>
      </top>
      <bottom style="medium">
        <color rgb="FFDDDDDD"/>
      </bottom>
      <diagonal/>
    </border>
    <border>
      <left style="thick">
        <color rgb="FFFFFFFF"/>
      </left>
      <right style="thick">
        <color rgb="FFFFFFFF"/>
      </right>
      <top style="thick">
        <color rgb="FFFFFFFF"/>
      </top>
      <bottom style="medium">
        <color rgb="FFDDDDDD"/>
      </bottom>
      <diagonal/>
    </border>
    <border>
      <left style="thick">
        <color rgb="FFFFFFFF"/>
      </left>
      <right style="medium">
        <color rgb="FFDDDDDD"/>
      </right>
      <top style="thick">
        <color rgb="FFFFFFFF"/>
      </top>
      <bottom style="medium">
        <color rgb="FFDDDDDD"/>
      </bottom>
      <diagonal/>
    </border>
  </borders>
  <cellStyleXfs count="12">
    <xf numFmtId="0" fontId="0" fillId="0" borderId="0"/>
    <xf numFmtId="43" fontId="1" fillId="0" borderId="0" applyFont="0" applyFill="0" applyBorder="0" applyAlignment="0" applyProtection="0"/>
    <xf numFmtId="9" fontId="1"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8" fillId="0" borderId="0" applyNumberFormat="0" applyFill="0" applyBorder="0" applyAlignment="0" applyProtection="0"/>
    <xf numFmtId="0" fontId="26" fillId="24" borderId="0" applyNumberFormat="0" applyBorder="0" applyAlignment="0" applyProtection="0"/>
    <xf numFmtId="49" fontId="36" fillId="0" borderId="0">
      <alignment horizontal="left" vertical="center"/>
    </xf>
  </cellStyleXfs>
  <cellXfs count="595">
    <xf numFmtId="0" fontId="0" fillId="0" borderId="0" xfId="0"/>
    <xf numFmtId="0" fontId="3" fillId="0" borderId="0" xfId="0" applyFont="1"/>
    <xf numFmtId="43" fontId="3" fillId="0" borderId="0" xfId="1" applyFont="1"/>
    <xf numFmtId="0" fontId="3" fillId="0" borderId="0" xfId="0" applyFont="1" applyAlignment="1">
      <alignment horizontal="center" vertical="center" wrapText="1"/>
    </xf>
    <xf numFmtId="0" fontId="3" fillId="0" borderId="0" xfId="0" applyFont="1" applyAlignment="1">
      <alignment horizontal="left"/>
    </xf>
    <xf numFmtId="0" fontId="6" fillId="0" borderId="0" xfId="0" applyFont="1"/>
    <xf numFmtId="43" fontId="6" fillId="6" borderId="8" xfId="1" applyFont="1" applyFill="1" applyBorder="1" applyAlignment="1">
      <alignment horizontal="center" vertical="center" wrapText="1"/>
    </xf>
    <xf numFmtId="43" fontId="5" fillId="0" borderId="9" xfId="1" applyFont="1" applyFill="1" applyBorder="1" applyAlignment="1">
      <alignment horizontal="center" vertical="center" wrapText="1"/>
    </xf>
    <xf numFmtId="3" fontId="5" fillId="0" borderId="1" xfId="1" applyNumberFormat="1" applyFont="1" applyFill="1" applyBorder="1" applyAlignment="1" applyProtection="1">
      <alignment horizontal="right" vertical="center" wrapText="1"/>
    </xf>
    <xf numFmtId="0" fontId="6" fillId="6" borderId="7" xfId="0" applyFont="1" applyFill="1" applyBorder="1" applyAlignment="1"/>
    <xf numFmtId="0" fontId="6" fillId="6" borderId="10" xfId="0" applyFont="1" applyFill="1" applyBorder="1" applyAlignment="1"/>
    <xf numFmtId="0" fontId="6" fillId="6" borderId="11" xfId="0" applyFont="1" applyFill="1" applyBorder="1" applyAlignment="1"/>
    <xf numFmtId="0" fontId="6" fillId="6" borderId="12" xfId="0" applyFont="1" applyFill="1" applyBorder="1" applyAlignment="1"/>
    <xf numFmtId="0" fontId="6" fillId="6" borderId="6" xfId="0" applyFont="1" applyFill="1" applyBorder="1" applyAlignment="1"/>
    <xf numFmtId="14" fontId="3" fillId="0" borderId="0" xfId="0" applyNumberFormat="1" applyFont="1" applyAlignment="1">
      <alignment horizontal="center" vertical="center" wrapText="1"/>
    </xf>
    <xf numFmtId="3" fontId="5" fillId="2" borderId="1" xfId="1" applyNumberFormat="1" applyFont="1" applyFill="1" applyBorder="1" applyAlignment="1" applyProtection="1">
      <alignment horizontal="right" vertical="center" wrapText="1"/>
    </xf>
    <xf numFmtId="3" fontId="5" fillId="19" borderId="1" xfId="1" applyNumberFormat="1" applyFont="1" applyFill="1" applyBorder="1" applyAlignment="1" applyProtection="1">
      <alignment horizontal="right" vertical="center" wrapText="1"/>
    </xf>
    <xf numFmtId="3" fontId="5" fillId="18" borderId="1" xfId="1" applyNumberFormat="1" applyFont="1" applyFill="1" applyBorder="1" applyAlignment="1" applyProtection="1">
      <alignment horizontal="right" vertical="center" wrapText="1"/>
    </xf>
    <xf numFmtId="0" fontId="6" fillId="6" borderId="2" xfId="0" applyFont="1" applyFill="1" applyBorder="1" applyAlignment="1">
      <alignment horizontal="center" vertical="center" wrapText="1"/>
    </xf>
    <xf numFmtId="0" fontId="6" fillId="6" borderId="5" xfId="0" applyFont="1" applyFill="1" applyBorder="1" applyAlignment="1">
      <alignment horizontal="center" vertical="center" wrapText="1"/>
    </xf>
    <xf numFmtId="4" fontId="3" fillId="0" borderId="1" xfId="0" applyNumberFormat="1" applyFont="1" applyBorder="1"/>
    <xf numFmtId="0" fontId="6" fillId="0" borderId="3" xfId="0" applyFont="1" applyBorder="1"/>
    <xf numFmtId="0" fontId="6" fillId="6" borderId="4" xfId="0" applyFont="1" applyFill="1" applyBorder="1" applyAlignment="1">
      <alignment horizontal="left" vertical="center" wrapText="1"/>
    </xf>
    <xf numFmtId="0" fontId="9" fillId="0" borderId="1" xfId="0" applyFont="1" applyBorder="1" applyAlignment="1">
      <alignment vertical="center"/>
    </xf>
    <xf numFmtId="43" fontId="6" fillId="6" borderId="13" xfId="1" applyFont="1" applyFill="1" applyBorder="1" applyAlignment="1">
      <alignment horizontal="center" vertical="center" wrapText="1"/>
    </xf>
    <xf numFmtId="0" fontId="3" fillId="0" borderId="1" xfId="0" applyFont="1" applyBorder="1"/>
    <xf numFmtId="0" fontId="5" fillId="0" borderId="1" xfId="0" applyFont="1" applyFill="1" applyBorder="1" applyAlignment="1">
      <alignment vertical="center" wrapText="1"/>
    </xf>
    <xf numFmtId="14" fontId="3" fillId="0" borderId="0" xfId="0" applyNumberFormat="1" applyFont="1"/>
    <xf numFmtId="0" fontId="3" fillId="0" borderId="1" xfId="0" applyFont="1" applyBorder="1" applyAlignment="1">
      <alignment horizontal="left" vertical="center" wrapText="1"/>
    </xf>
    <xf numFmtId="0" fontId="3" fillId="0" borderId="1" xfId="0" applyFont="1" applyBorder="1" applyAlignment="1">
      <alignment horizontal="justify" vertical="center"/>
    </xf>
    <xf numFmtId="0" fontId="5" fillId="0" borderId="1" xfId="0" applyNumberFormat="1" applyFont="1" applyFill="1" applyBorder="1" applyAlignment="1">
      <alignment horizontal="left" vertical="center" wrapText="1"/>
    </xf>
    <xf numFmtId="0" fontId="3" fillId="0" borderId="0" xfId="0" applyFont="1" applyAlignment="1">
      <alignment horizontal="justify" vertical="center"/>
    </xf>
    <xf numFmtId="0" fontId="3" fillId="0" borderId="1" xfId="0" applyFont="1" applyBorder="1" applyAlignment="1">
      <alignment vertical="center" wrapText="1"/>
    </xf>
    <xf numFmtId="1" fontId="3" fillId="0" borderId="1" xfId="0" applyNumberFormat="1" applyFont="1" applyFill="1" applyBorder="1" applyAlignment="1">
      <alignment horizontal="center" vertical="center"/>
    </xf>
    <xf numFmtId="1" fontId="3" fillId="0" borderId="1" xfId="0" applyNumberFormat="1" applyFont="1" applyFill="1" applyBorder="1" applyAlignment="1">
      <alignment vertical="center"/>
    </xf>
    <xf numFmtId="1" fontId="3" fillId="0" borderId="1" xfId="0" applyNumberFormat="1" applyFont="1" applyFill="1" applyBorder="1" applyAlignment="1">
      <alignment horizontal="right" vertical="center"/>
    </xf>
    <xf numFmtId="0" fontId="6" fillId="0" borderId="1" xfId="0" applyFont="1" applyBorder="1" applyAlignment="1">
      <alignment horizontal="left" vertical="center" wrapText="1"/>
    </xf>
    <xf numFmtId="0" fontId="3" fillId="0" borderId="1" xfId="0" applyFont="1" applyFill="1" applyBorder="1" applyAlignment="1">
      <alignment horizontal="center" vertical="center" wrapText="1"/>
    </xf>
    <xf numFmtId="0" fontId="9" fillId="0" borderId="2" xfId="0" applyFont="1" applyBorder="1" applyAlignment="1">
      <alignment vertical="center"/>
    </xf>
    <xf numFmtId="0" fontId="9" fillId="0" borderId="9" xfId="0" applyFont="1" applyBorder="1" applyAlignment="1">
      <alignment horizontal="center" vertical="center" wrapText="1"/>
    </xf>
    <xf numFmtId="3" fontId="5" fillId="0" borderId="9" xfId="1" applyNumberFormat="1" applyFont="1" applyFill="1" applyBorder="1" applyAlignment="1" applyProtection="1">
      <alignment horizontal="right" vertical="center" wrapText="1"/>
    </xf>
    <xf numFmtId="0" fontId="9" fillId="0" borderId="9" xfId="0" applyFont="1" applyBorder="1" applyAlignment="1">
      <alignment vertical="center"/>
    </xf>
    <xf numFmtId="0" fontId="5" fillId="0" borderId="9" xfId="0" applyFont="1" applyFill="1" applyBorder="1" applyAlignment="1">
      <alignment horizontal="center" vertical="center" wrapText="1"/>
    </xf>
    <xf numFmtId="1" fontId="4" fillId="0" borderId="1" xfId="1" applyNumberFormat="1" applyFont="1" applyFill="1" applyBorder="1" applyAlignment="1">
      <alignment horizontal="center" vertical="center"/>
    </xf>
    <xf numFmtId="0" fontId="0" fillId="0" borderId="0" xfId="0" applyAlignment="1">
      <alignment horizontal="center" vertical="center"/>
    </xf>
    <xf numFmtId="0" fontId="0" fillId="17" borderId="0" xfId="0" applyFill="1" applyAlignment="1">
      <alignment horizontal="center" vertical="center"/>
    </xf>
    <xf numFmtId="49" fontId="5" fillId="0" borderId="1" xfId="0" applyNumberFormat="1" applyFont="1" applyFill="1" applyBorder="1" applyAlignment="1">
      <alignment horizontal="center" vertical="center" wrapText="1"/>
    </xf>
    <xf numFmtId="43" fontId="5" fillId="0" borderId="1" xfId="1"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49" fontId="5" fillId="0" borderId="1" xfId="0" applyNumberFormat="1" applyFont="1" applyFill="1" applyBorder="1" applyAlignment="1">
      <alignment horizontal="left" vertical="center" wrapText="1"/>
    </xf>
    <xf numFmtId="0" fontId="3" fillId="0" borderId="1" xfId="0" applyFont="1" applyFill="1" applyBorder="1" applyAlignment="1">
      <alignment horizontal="left" vertical="center" wrapText="1"/>
    </xf>
    <xf numFmtId="49" fontId="7" fillId="3" borderId="1" xfId="1" applyNumberFormat="1" applyFont="1" applyFill="1" applyBorder="1" applyAlignment="1">
      <alignment horizontal="center" vertical="center" wrapText="1"/>
    </xf>
    <xf numFmtId="49" fontId="4" fillId="0" borderId="1" xfId="1" applyNumberFormat="1" applyFont="1" applyFill="1" applyBorder="1" applyAlignment="1">
      <alignment horizontal="center" vertical="center"/>
    </xf>
    <xf numFmtId="0" fontId="3" fillId="0" borderId="1" xfId="0" applyFont="1" applyBorder="1" applyAlignment="1">
      <alignment horizontal="center" vertical="center" wrapText="1"/>
    </xf>
    <xf numFmtId="49" fontId="4" fillId="0" borderId="0" xfId="1" applyNumberFormat="1" applyFont="1" applyFill="1" applyAlignment="1">
      <alignment horizontal="center" vertical="center"/>
    </xf>
    <xf numFmtId="14" fontId="7" fillId="3" borderId="1" xfId="1" applyNumberFormat="1" applyFont="1" applyFill="1" applyBorder="1" applyAlignment="1">
      <alignment vertical="center" wrapText="1"/>
    </xf>
    <xf numFmtId="14" fontId="5" fillId="0" borderId="1" xfId="0" applyNumberFormat="1" applyFont="1" applyFill="1" applyBorder="1" applyAlignment="1">
      <alignment vertical="center" wrapText="1"/>
    </xf>
    <xf numFmtId="0" fontId="12" fillId="0" borderId="1" xfId="0" applyFont="1" applyBorder="1" applyAlignment="1">
      <alignment vertical="center"/>
    </xf>
    <xf numFmtId="14" fontId="4" fillId="0" borderId="1" xfId="0" applyNumberFormat="1" applyFont="1" applyFill="1" applyBorder="1" applyAlignment="1">
      <alignment vertical="center"/>
    </xf>
    <xf numFmtId="14" fontId="4" fillId="0" borderId="0" xfId="0" applyNumberFormat="1" applyFont="1" applyFill="1" applyAlignment="1">
      <alignment vertical="center"/>
    </xf>
    <xf numFmtId="1" fontId="5" fillId="0" borderId="1" xfId="1" applyNumberFormat="1" applyFont="1" applyFill="1" applyBorder="1" applyAlignment="1">
      <alignment horizontal="center" vertical="center"/>
    </xf>
    <xf numFmtId="49" fontId="5" fillId="0" borderId="1" xfId="1" applyNumberFormat="1" applyFont="1" applyFill="1" applyBorder="1" applyAlignment="1">
      <alignment horizontal="left" vertical="center" wrapText="1"/>
    </xf>
    <xf numFmtId="3" fontId="5" fillId="0" borderId="1" xfId="0" applyNumberFormat="1" applyFont="1" applyBorder="1" applyAlignment="1">
      <alignment vertical="center"/>
    </xf>
    <xf numFmtId="3" fontId="7" fillId="3" borderId="1" xfId="3" applyNumberFormat="1" applyFont="1" applyFill="1" applyBorder="1" applyAlignment="1">
      <alignment vertical="center" wrapText="1"/>
    </xf>
    <xf numFmtId="3" fontId="5" fillId="0" borderId="1" xfId="1" applyNumberFormat="1" applyFont="1" applyFill="1" applyBorder="1" applyAlignment="1">
      <alignment vertical="center"/>
    </xf>
    <xf numFmtId="3" fontId="3" fillId="0" borderId="1" xfId="1" applyNumberFormat="1" applyFont="1" applyFill="1" applyBorder="1" applyAlignment="1">
      <alignment vertical="center"/>
    </xf>
    <xf numFmtId="3" fontId="3" fillId="0" borderId="0" xfId="1" applyNumberFormat="1" applyFont="1" applyFill="1" applyAlignment="1">
      <alignment vertical="center"/>
    </xf>
    <xf numFmtId="3" fontId="3" fillId="0" borderId="1" xfId="1" applyNumberFormat="1" applyFont="1" applyFill="1" applyBorder="1" applyAlignment="1">
      <alignment horizontal="right" vertical="center"/>
    </xf>
    <xf numFmtId="3" fontId="13" fillId="0" borderId="1" xfId="0" applyNumberFormat="1" applyFont="1" applyBorder="1" applyAlignment="1">
      <alignment vertical="center"/>
    </xf>
    <xf numFmtId="49" fontId="5" fillId="0" borderId="0" xfId="0" applyNumberFormat="1" applyFont="1" applyFill="1" applyBorder="1" applyAlignment="1">
      <alignment horizontal="center" vertical="center" wrapText="1"/>
    </xf>
    <xf numFmtId="49" fontId="7" fillId="3" borderId="1" xfId="3" applyNumberFormat="1" applyFont="1" applyFill="1" applyBorder="1" applyAlignment="1">
      <alignment horizontal="left" vertical="center" wrapText="1"/>
    </xf>
    <xf numFmtId="49" fontId="7" fillId="3" borderId="1" xfId="3" applyNumberFormat="1" applyFont="1" applyFill="1" applyBorder="1" applyAlignment="1">
      <alignment horizontal="center" vertical="center" wrapText="1"/>
    </xf>
    <xf numFmtId="0" fontId="5" fillId="3" borderId="1" xfId="1" applyNumberFormat="1" applyFont="1" applyFill="1" applyBorder="1" applyAlignment="1">
      <alignment horizontal="center" vertical="center" wrapText="1"/>
    </xf>
    <xf numFmtId="49" fontId="5" fillId="3" borderId="1" xfId="3" applyNumberFormat="1" applyFont="1" applyFill="1" applyBorder="1" applyAlignment="1">
      <alignment horizontal="left" vertical="center" wrapText="1"/>
    </xf>
    <xf numFmtId="164" fontId="7" fillId="3" borderId="1" xfId="1" applyNumberFormat="1" applyFont="1" applyFill="1" applyBorder="1" applyAlignment="1">
      <alignment horizontal="center" vertical="center" wrapText="1"/>
    </xf>
    <xf numFmtId="3" fontId="7" fillId="3" borderId="1" xfId="3" applyNumberFormat="1" applyFont="1" applyFill="1" applyBorder="1" applyAlignment="1">
      <alignment horizontal="right" vertical="center" wrapText="1"/>
    </xf>
    <xf numFmtId="14" fontId="7" fillId="3" borderId="1" xfId="3" applyNumberFormat="1" applyFont="1" applyFill="1" applyBorder="1" applyAlignment="1">
      <alignment horizontal="center" vertical="center" wrapText="1"/>
    </xf>
    <xf numFmtId="167" fontId="5" fillId="3" borderId="1" xfId="1" applyNumberFormat="1" applyFont="1" applyFill="1" applyBorder="1" applyAlignment="1">
      <alignment horizontal="center" vertical="center" wrapText="1"/>
    </xf>
    <xf numFmtId="168" fontId="5" fillId="0" borderId="1" xfId="1" applyNumberFormat="1" applyFont="1" applyFill="1" applyBorder="1" applyAlignment="1">
      <alignment horizontal="center" vertical="center" wrapText="1"/>
    </xf>
    <xf numFmtId="14" fontId="7" fillId="3" borderId="1" xfId="1" applyNumberFormat="1" applyFont="1" applyFill="1" applyBorder="1" applyAlignment="1">
      <alignment horizontal="center" vertical="center" wrapText="1"/>
    </xf>
    <xf numFmtId="43" fontId="7" fillId="3" borderId="1" xfId="1" applyFont="1" applyFill="1" applyBorder="1" applyAlignment="1">
      <alignment horizontal="center" vertical="center" wrapText="1"/>
    </xf>
    <xf numFmtId="49" fontId="7" fillId="3" borderId="1" xfId="3" applyNumberFormat="1" applyFont="1" applyFill="1" applyBorder="1" applyAlignment="1">
      <alignment vertical="center" wrapText="1"/>
    </xf>
    <xf numFmtId="1" fontId="7" fillId="3" borderId="1" xfId="1" applyNumberFormat="1" applyFont="1" applyFill="1" applyBorder="1" applyAlignment="1">
      <alignment horizontal="center" vertical="center" wrapText="1"/>
    </xf>
    <xf numFmtId="49" fontId="7" fillId="3" borderId="1" xfId="2" applyNumberFormat="1" applyFont="1" applyFill="1" applyBorder="1" applyAlignment="1">
      <alignment horizontal="center" vertical="center" wrapText="1"/>
    </xf>
    <xf numFmtId="49" fontId="7" fillId="3" borderId="1" xfId="1" applyNumberFormat="1" applyFont="1" applyFill="1" applyBorder="1" applyAlignment="1">
      <alignment vertical="center" wrapText="1"/>
    </xf>
    <xf numFmtId="37" fontId="7" fillId="3" borderId="1" xfId="1" applyNumberFormat="1" applyFont="1" applyFill="1" applyBorder="1" applyAlignment="1">
      <alignment horizontal="center" vertical="center" wrapText="1"/>
    </xf>
    <xf numFmtId="14" fontId="7" fillId="10" borderId="1" xfId="1" applyNumberFormat="1" applyFont="1" applyFill="1" applyBorder="1" applyAlignment="1">
      <alignment horizontal="center" vertical="center" wrapText="1"/>
    </xf>
    <xf numFmtId="43" fontId="7" fillId="10" borderId="1" xfId="1" applyFont="1" applyFill="1" applyBorder="1" applyAlignment="1">
      <alignment horizontal="center" vertical="center" wrapText="1"/>
    </xf>
    <xf numFmtId="49" fontId="7" fillId="10" borderId="1" xfId="1" applyNumberFormat="1" applyFont="1" applyFill="1" applyBorder="1" applyAlignment="1">
      <alignment horizontal="center" vertical="center" wrapText="1"/>
    </xf>
    <xf numFmtId="0" fontId="7" fillId="10" borderId="1" xfId="1" applyNumberFormat="1" applyFont="1" applyFill="1" applyBorder="1" applyAlignment="1">
      <alignment horizontal="center" vertical="center" wrapText="1"/>
    </xf>
    <xf numFmtId="43" fontId="7" fillId="0" borderId="1" xfId="1" applyFont="1" applyFill="1" applyBorder="1" applyAlignment="1">
      <alignment horizontal="center" vertical="center" wrapText="1"/>
    </xf>
    <xf numFmtId="43" fontId="7" fillId="13" borderId="1" xfId="1" applyFont="1" applyFill="1" applyBorder="1" applyAlignment="1">
      <alignment horizontal="center" vertical="center" wrapText="1"/>
    </xf>
    <xf numFmtId="14" fontId="7" fillId="14" borderId="1" xfId="1" applyNumberFormat="1" applyFont="1" applyFill="1" applyBorder="1" applyAlignment="1">
      <alignment horizontal="center" vertical="center" wrapText="1"/>
    </xf>
    <xf numFmtId="43" fontId="7" fillId="14" borderId="1" xfId="1" applyFont="1" applyFill="1" applyBorder="1" applyAlignment="1">
      <alignment horizontal="center" vertical="center" wrapText="1"/>
    </xf>
    <xf numFmtId="43" fontId="7" fillId="9" borderId="1" xfId="1" applyFont="1" applyFill="1" applyBorder="1" applyAlignment="1">
      <alignment horizontal="center" vertical="center" wrapText="1"/>
    </xf>
    <xf numFmtId="43" fontId="7" fillId="15" borderId="1" xfId="1" applyFont="1" applyFill="1" applyBorder="1" applyAlignment="1">
      <alignment horizontal="center" vertical="center" wrapText="1"/>
    </xf>
    <xf numFmtId="43" fontId="7" fillId="16" borderId="1" xfId="1" applyFont="1" applyFill="1" applyBorder="1" applyAlignment="1">
      <alignment horizontal="center" vertical="center" wrapText="1"/>
    </xf>
    <xf numFmtId="49" fontId="7" fillId="11" borderId="1" xfId="1" applyNumberFormat="1" applyFont="1" applyFill="1" applyBorder="1" applyAlignment="1">
      <alignment horizontal="center" vertical="center" wrapText="1"/>
    </xf>
    <xf numFmtId="14" fontId="7" fillId="11" borderId="1" xfId="1" applyNumberFormat="1" applyFont="1" applyFill="1" applyBorder="1" applyAlignment="1">
      <alignment horizontal="center" vertical="center" wrapText="1"/>
    </xf>
    <xf numFmtId="43" fontId="7" fillId="11" borderId="1" xfId="1" applyFont="1" applyFill="1" applyBorder="1" applyAlignment="1">
      <alignment horizontal="center" vertical="center" wrapText="1"/>
    </xf>
    <xf numFmtId="49" fontId="7" fillId="12" borderId="1" xfId="1" applyNumberFormat="1" applyFont="1" applyFill="1" applyBorder="1" applyAlignment="1">
      <alignment horizontal="center" vertical="center" wrapText="1"/>
    </xf>
    <xf numFmtId="14" fontId="7" fillId="12" borderId="1" xfId="1" applyNumberFormat="1" applyFont="1" applyFill="1" applyBorder="1" applyAlignment="1">
      <alignment horizontal="center" vertical="center" wrapText="1"/>
    </xf>
    <xf numFmtId="43" fontId="7" fillId="12" borderId="1" xfId="1" applyFont="1" applyFill="1" applyBorder="1" applyAlignment="1">
      <alignment horizontal="center" vertical="center" wrapText="1"/>
    </xf>
    <xf numFmtId="49" fontId="7" fillId="0" borderId="1" xfId="1" applyNumberFormat="1" applyFont="1" applyFill="1" applyBorder="1" applyAlignment="1">
      <alignment horizontal="center" vertical="center" wrapText="1"/>
    </xf>
    <xf numFmtId="14" fontId="7" fillId="7" borderId="1" xfId="1" applyNumberFormat="1" applyFont="1" applyFill="1" applyBorder="1" applyAlignment="1">
      <alignment horizontal="center" vertical="center" wrapText="1"/>
    </xf>
    <xf numFmtId="49" fontId="7" fillId="4" borderId="1" xfId="1" applyNumberFormat="1" applyFont="1" applyFill="1" applyBorder="1" applyAlignment="1">
      <alignment horizontal="center" vertical="center" wrapText="1"/>
    </xf>
    <xf numFmtId="9" fontId="7" fillId="5" borderId="1" xfId="2" applyFont="1" applyFill="1" applyBorder="1" applyAlignment="1">
      <alignment horizontal="center" vertical="center" wrapText="1"/>
    </xf>
    <xf numFmtId="9" fontId="7" fillId="0" borderId="1" xfId="2" applyFont="1" applyFill="1" applyBorder="1" applyAlignment="1">
      <alignment horizontal="center" vertical="center" wrapText="1"/>
    </xf>
    <xf numFmtId="49" fontId="7" fillId="8" borderId="1" xfId="0" applyNumberFormat="1"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43" fontId="7" fillId="8" borderId="1" xfId="1" applyFont="1" applyFill="1" applyBorder="1" applyAlignment="1">
      <alignment horizontal="center" vertical="center" wrapText="1"/>
    </xf>
    <xf numFmtId="166" fontId="7" fillId="8" borderId="1" xfId="1" applyNumberFormat="1" applyFont="1" applyFill="1" applyBorder="1" applyAlignment="1">
      <alignment horizontal="center" vertical="center" wrapText="1"/>
    </xf>
    <xf numFmtId="14" fontId="7" fillId="21" borderId="1" xfId="1" applyNumberFormat="1" applyFont="1" applyFill="1" applyBorder="1" applyAlignment="1">
      <alignment horizontal="center" vertical="center" wrapText="1"/>
    </xf>
    <xf numFmtId="49" fontId="7" fillId="0" borderId="0" xfId="0" applyNumberFormat="1" applyFont="1" applyFill="1" applyBorder="1" applyAlignment="1">
      <alignment horizontal="center" vertical="center" wrapText="1"/>
    </xf>
    <xf numFmtId="49" fontId="5" fillId="0" borderId="1" xfId="0" applyNumberFormat="1" applyFont="1" applyFill="1" applyBorder="1" applyAlignment="1">
      <alignment horizontal="left" vertical="center"/>
    </xf>
    <xf numFmtId="0" fontId="9" fillId="0" borderId="1" xfId="0" applyFont="1" applyFill="1" applyBorder="1" applyAlignment="1">
      <alignment horizontal="right" vertical="center" wrapText="1"/>
    </xf>
    <xf numFmtId="49" fontId="14" fillId="0" borderId="1" xfId="9" applyNumberFormat="1" applyFont="1" applyFill="1" applyBorder="1" applyAlignment="1">
      <alignment horizontal="center" vertical="center"/>
    </xf>
    <xf numFmtId="16" fontId="5" fillId="0" borderId="1" xfId="0" applyNumberFormat="1" applyFont="1" applyFill="1" applyBorder="1" applyAlignment="1">
      <alignment horizontal="left" vertical="center" wrapText="1"/>
    </xf>
    <xf numFmtId="0" fontId="5" fillId="0" borderId="1" xfId="0" applyFont="1" applyFill="1" applyBorder="1" applyAlignment="1">
      <alignment horizontal="left" vertical="center" wrapText="1"/>
    </xf>
    <xf numFmtId="0" fontId="5" fillId="0" borderId="1" xfId="0" applyNumberFormat="1" applyFont="1" applyFill="1" applyBorder="1" applyAlignment="1">
      <alignment horizontal="center" vertical="center" wrapText="1"/>
    </xf>
    <xf numFmtId="14" fontId="5" fillId="0" borderId="1" xfId="0" applyNumberFormat="1" applyFont="1" applyFill="1" applyBorder="1" applyAlignment="1">
      <alignment horizontal="center" vertical="center" wrapText="1"/>
    </xf>
    <xf numFmtId="14" fontId="15" fillId="0" borderId="1" xfId="9" applyNumberFormat="1" applyFont="1" applyFill="1" applyBorder="1" applyAlignment="1">
      <alignment horizontal="center" vertical="center" wrapText="1"/>
    </xf>
    <xf numFmtId="14" fontId="5" fillId="0" borderId="1" xfId="1" applyNumberFormat="1" applyFont="1" applyFill="1" applyBorder="1" applyAlignment="1">
      <alignment horizontal="center" vertical="center" wrapText="1"/>
    </xf>
    <xf numFmtId="49" fontId="5" fillId="0" borderId="1" xfId="1" applyNumberFormat="1" applyFont="1" applyFill="1" applyBorder="1" applyAlignment="1">
      <alignment horizontal="center" vertical="center" wrapText="1"/>
    </xf>
    <xf numFmtId="43" fontId="5" fillId="0" borderId="1" xfId="1" applyFont="1" applyFill="1" applyBorder="1" applyAlignment="1">
      <alignment horizontal="center" vertical="center"/>
    </xf>
    <xf numFmtId="49" fontId="5" fillId="0" borderId="1" xfId="0" applyNumberFormat="1" applyFont="1" applyFill="1" applyBorder="1" applyAlignment="1">
      <alignment horizontal="center" vertical="center"/>
    </xf>
    <xf numFmtId="1" fontId="5" fillId="0" borderId="1" xfId="1" applyNumberFormat="1" applyFont="1" applyFill="1" applyBorder="1" applyAlignment="1">
      <alignment horizontal="center" vertical="center" wrapText="1"/>
    </xf>
    <xf numFmtId="0" fontId="3" fillId="22" borderId="1" xfId="0" applyFont="1" applyFill="1" applyBorder="1" applyAlignment="1">
      <alignment horizontal="center" vertical="center" wrapText="1"/>
    </xf>
    <xf numFmtId="3" fontId="6" fillId="0" borderId="1" xfId="0" applyNumberFormat="1" applyFont="1" applyBorder="1" applyAlignment="1">
      <alignment horizontal="right" vertical="center"/>
    </xf>
    <xf numFmtId="43" fontId="5" fillId="0" borderId="0" xfId="1" applyFont="1" applyFill="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wrapText="1"/>
    </xf>
    <xf numFmtId="0" fontId="3" fillId="0" borderId="1" xfId="0" applyFont="1" applyFill="1" applyBorder="1" applyAlignment="1">
      <alignment horizontal="left" vertical="center"/>
    </xf>
    <xf numFmtId="0" fontId="3" fillId="0" borderId="1" xfId="0" applyFont="1" applyFill="1" applyBorder="1" applyAlignment="1">
      <alignment horizontal="center" vertical="center"/>
    </xf>
    <xf numFmtId="0" fontId="14" fillId="0" borderId="1" xfId="9" applyNumberFormat="1" applyFont="1" applyFill="1" applyBorder="1" applyAlignment="1">
      <alignment horizontal="center" vertical="center"/>
    </xf>
    <xf numFmtId="0" fontId="3" fillId="0" borderId="1" xfId="0" applyNumberFormat="1" applyFont="1" applyFill="1" applyBorder="1" applyAlignment="1">
      <alignment horizontal="left" vertical="center" wrapText="1"/>
    </xf>
    <xf numFmtId="1" fontId="3" fillId="0" borderId="1" xfId="1"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43" fontId="3" fillId="0" borderId="1" xfId="1" applyFont="1" applyFill="1" applyBorder="1" applyAlignment="1">
      <alignment horizontal="center" vertical="center"/>
    </xf>
    <xf numFmtId="14" fontId="4" fillId="0" borderId="1" xfId="0" applyNumberFormat="1" applyFont="1" applyFill="1" applyBorder="1" applyAlignment="1">
      <alignment horizontal="center" vertical="center"/>
    </xf>
    <xf numFmtId="14" fontId="3" fillId="0" borderId="1" xfId="1" applyNumberFormat="1" applyFont="1" applyFill="1" applyBorder="1" applyAlignment="1">
      <alignment horizontal="center" vertical="center"/>
    </xf>
    <xf numFmtId="49" fontId="3" fillId="0" borderId="1" xfId="1" applyNumberFormat="1" applyFont="1" applyFill="1" applyBorder="1" applyAlignment="1">
      <alignment horizontal="center" vertical="center"/>
    </xf>
    <xf numFmtId="14" fontId="5" fillId="0" borderId="1" xfId="1" applyNumberFormat="1" applyFont="1" applyFill="1" applyBorder="1" applyAlignment="1">
      <alignment horizontal="center" vertical="center"/>
    </xf>
    <xf numFmtId="0" fontId="5" fillId="0" borderId="1" xfId="0" applyFont="1" applyBorder="1" applyAlignment="1">
      <alignment vertical="center"/>
    </xf>
    <xf numFmtId="0" fontId="3" fillId="0" borderId="0" xfId="0" applyFont="1" applyFill="1" applyBorder="1" applyAlignment="1">
      <alignment horizontal="center" vertical="center"/>
    </xf>
    <xf numFmtId="164" fontId="5" fillId="0" borderId="1" xfId="1" applyNumberFormat="1" applyFont="1" applyFill="1" applyBorder="1" applyAlignment="1">
      <alignment horizontal="center" vertical="center"/>
    </xf>
    <xf numFmtId="167" fontId="3" fillId="0" borderId="1" xfId="1" applyNumberFormat="1" applyFont="1" applyFill="1" applyBorder="1" applyAlignment="1">
      <alignment horizontal="center" vertical="center"/>
    </xf>
    <xf numFmtId="4" fontId="16" fillId="10" borderId="1" xfId="1" applyNumberFormat="1" applyFont="1" applyFill="1" applyBorder="1" applyAlignment="1">
      <alignment horizontal="center" vertical="center" wrapText="1"/>
    </xf>
    <xf numFmtId="9" fontId="16" fillId="10" borderId="1" xfId="2" applyFont="1" applyFill="1" applyBorder="1" applyAlignment="1">
      <alignment horizontal="center" vertical="center" wrapText="1"/>
    </xf>
    <xf numFmtId="14" fontId="16" fillId="10" borderId="1" xfId="2" applyNumberFormat="1" applyFont="1" applyFill="1" applyBorder="1" applyAlignment="1">
      <alignment horizontal="center" vertical="center" wrapText="1"/>
    </xf>
    <xf numFmtId="37" fontId="5" fillId="0" borderId="1" xfId="1" applyNumberFormat="1" applyFont="1" applyFill="1" applyBorder="1" applyAlignment="1">
      <alignment horizontal="center" vertical="center" wrapText="1"/>
    </xf>
    <xf numFmtId="0" fontId="5" fillId="10" borderId="1" xfId="1" applyNumberFormat="1" applyFont="1" applyFill="1" applyBorder="1" applyAlignment="1">
      <alignment horizontal="center" vertical="center" wrapText="1"/>
    </xf>
    <xf numFmtId="14" fontId="5" fillId="10" borderId="1" xfId="1" applyNumberFormat="1" applyFont="1" applyFill="1" applyBorder="1" applyAlignment="1">
      <alignment horizontal="center" vertical="center" wrapText="1"/>
    </xf>
    <xf numFmtId="43" fontId="5" fillId="10" borderId="1" xfId="1" applyFont="1" applyFill="1" applyBorder="1" applyAlignment="1">
      <alignment horizontal="center" vertical="center" wrapText="1"/>
    </xf>
    <xf numFmtId="0" fontId="5" fillId="11" borderId="1" xfId="0" applyNumberFormat="1" applyFont="1" applyFill="1" applyBorder="1" applyAlignment="1">
      <alignment horizontal="center" vertical="center" wrapText="1"/>
    </xf>
    <xf numFmtId="14" fontId="5" fillId="11" borderId="1" xfId="0" applyNumberFormat="1" applyFont="1" applyFill="1" applyBorder="1" applyAlignment="1">
      <alignment horizontal="center" vertical="center" wrapText="1"/>
    </xf>
    <xf numFmtId="43" fontId="5" fillId="11" borderId="1" xfId="1" applyFont="1" applyFill="1" applyBorder="1" applyAlignment="1">
      <alignment horizontal="center" vertical="center" wrapText="1"/>
    </xf>
    <xf numFmtId="14" fontId="5" fillId="11" borderId="1" xfId="1" applyNumberFormat="1" applyFont="1" applyFill="1" applyBorder="1" applyAlignment="1">
      <alignment horizontal="center" vertical="center" wrapText="1"/>
    </xf>
    <xf numFmtId="0" fontId="5" fillId="12" borderId="1" xfId="0" applyNumberFormat="1" applyFont="1" applyFill="1" applyBorder="1" applyAlignment="1">
      <alignment horizontal="center" vertical="center"/>
    </xf>
    <xf numFmtId="43" fontId="5" fillId="12" borderId="1" xfId="1" applyFont="1" applyFill="1" applyBorder="1" applyAlignment="1">
      <alignment horizontal="center" vertical="center"/>
    </xf>
    <xf numFmtId="43" fontId="5" fillId="12" borderId="1" xfId="1" applyFont="1" applyFill="1" applyBorder="1" applyAlignment="1">
      <alignment horizontal="center" vertical="center" wrapText="1"/>
    </xf>
    <xf numFmtId="14" fontId="5" fillId="12" borderId="1" xfId="1" applyNumberFormat="1" applyFont="1" applyFill="1" applyBorder="1" applyAlignment="1">
      <alignment horizontal="center" vertical="center" wrapText="1"/>
    </xf>
    <xf numFmtId="43" fontId="17" fillId="9" borderId="1" xfId="1" applyFont="1" applyFill="1" applyBorder="1" applyAlignment="1">
      <alignment horizontal="center" vertical="center"/>
    </xf>
    <xf numFmtId="43" fontId="17" fillId="15" borderId="1" xfId="1" applyFont="1" applyFill="1" applyBorder="1" applyAlignment="1">
      <alignment horizontal="center" vertical="center"/>
    </xf>
    <xf numFmtId="43" fontId="17" fillId="16" borderId="1" xfId="1" applyFont="1" applyFill="1" applyBorder="1" applyAlignment="1">
      <alignment horizontal="center" vertical="center"/>
    </xf>
    <xf numFmtId="14" fontId="5" fillId="10" borderId="1" xfId="0" applyNumberFormat="1" applyFont="1" applyFill="1" applyBorder="1" applyAlignment="1">
      <alignment horizontal="center" vertical="center" wrapText="1"/>
    </xf>
    <xf numFmtId="14" fontId="5" fillId="10" borderId="15" xfId="0" applyNumberFormat="1" applyFont="1" applyFill="1" applyBorder="1" applyAlignment="1">
      <alignment horizontal="center" vertical="center" wrapText="1"/>
    </xf>
    <xf numFmtId="14" fontId="5" fillId="10" borderId="2" xfId="0" applyNumberFormat="1" applyFont="1" applyFill="1" applyBorder="1" applyAlignment="1">
      <alignment horizontal="center" vertical="center" wrapText="1"/>
    </xf>
    <xf numFmtId="43" fontId="5" fillId="10" borderId="2" xfId="1" applyFont="1" applyFill="1" applyBorder="1" applyAlignment="1">
      <alignment horizontal="center" vertical="center" wrapText="1"/>
    </xf>
    <xf numFmtId="14" fontId="5" fillId="11" borderId="2" xfId="0" applyNumberFormat="1" applyFont="1" applyFill="1" applyBorder="1" applyAlignment="1">
      <alignment horizontal="center" vertical="center" wrapText="1"/>
    </xf>
    <xf numFmtId="43" fontId="5" fillId="11" borderId="2" xfId="1" applyFont="1" applyFill="1" applyBorder="1" applyAlignment="1">
      <alignment horizontal="center" vertical="center" wrapText="1"/>
    </xf>
    <xf numFmtId="14" fontId="5" fillId="12" borderId="2" xfId="0" applyNumberFormat="1" applyFont="1" applyFill="1" applyBorder="1" applyAlignment="1">
      <alignment horizontal="center" vertical="center"/>
    </xf>
    <xf numFmtId="14" fontId="5" fillId="12" borderId="2" xfId="0" applyNumberFormat="1" applyFont="1" applyFill="1" applyBorder="1" applyAlignment="1">
      <alignment horizontal="center" vertical="center" wrapText="1"/>
    </xf>
    <xf numFmtId="4" fontId="5" fillId="0" borderId="2" xfId="1" applyNumberFormat="1" applyFont="1" applyFill="1" applyBorder="1" applyAlignment="1">
      <alignment horizontal="center" vertical="center"/>
    </xf>
    <xf numFmtId="14" fontId="5" fillId="17" borderId="2" xfId="1" applyNumberFormat="1" applyFont="1" applyFill="1" applyBorder="1" applyAlignment="1">
      <alignment horizontal="center" vertical="center"/>
    </xf>
    <xf numFmtId="49" fontId="5" fillId="0" borderId="2" xfId="1" applyNumberFormat="1" applyFont="1" applyFill="1" applyBorder="1" applyAlignment="1">
      <alignment horizontal="center" vertical="center"/>
    </xf>
    <xf numFmtId="43" fontId="5" fillId="0" borderId="2" xfId="1" applyFont="1" applyFill="1" applyBorder="1" applyAlignment="1">
      <alignment horizontal="center" vertical="center"/>
    </xf>
    <xf numFmtId="4" fontId="5" fillId="20" borderId="2" xfId="1" applyNumberFormat="1" applyFont="1" applyFill="1" applyBorder="1" applyAlignment="1">
      <alignment horizontal="center" vertical="center"/>
    </xf>
    <xf numFmtId="43" fontId="5" fillId="20" borderId="2" xfId="1" applyFont="1" applyFill="1" applyBorder="1" applyAlignment="1">
      <alignment horizontal="center" vertical="center"/>
    </xf>
    <xf numFmtId="165" fontId="5" fillId="5" borderId="2" xfId="2" applyNumberFormat="1" applyFont="1" applyFill="1" applyBorder="1" applyAlignment="1">
      <alignment horizontal="center" vertical="center"/>
    </xf>
    <xf numFmtId="165" fontId="5" fillId="0" borderId="2" xfId="2" applyNumberFormat="1" applyFont="1" applyFill="1" applyBorder="1" applyAlignment="1">
      <alignment horizontal="center" vertical="center"/>
    </xf>
    <xf numFmtId="14" fontId="7" fillId="8" borderId="2" xfId="1" applyNumberFormat="1" applyFont="1" applyFill="1" applyBorder="1" applyAlignment="1">
      <alignment horizontal="center" vertical="center"/>
    </xf>
    <xf numFmtId="14" fontId="7" fillId="0" borderId="2" xfId="1" applyNumberFormat="1" applyFont="1" applyFill="1" applyBorder="1" applyAlignment="1">
      <alignment horizontal="center" vertical="center"/>
    </xf>
    <xf numFmtId="14" fontId="7" fillId="8" borderId="2" xfId="0" applyNumberFormat="1" applyFont="1" applyFill="1" applyBorder="1" applyAlignment="1">
      <alignment horizontal="center" vertical="center"/>
    </xf>
    <xf numFmtId="43" fontId="7" fillId="8" borderId="2" xfId="1" applyFont="1" applyFill="1" applyBorder="1" applyAlignment="1">
      <alignment horizontal="center" vertical="center"/>
    </xf>
    <xf numFmtId="166" fontId="7" fillId="8" borderId="2" xfId="1" applyNumberFormat="1" applyFont="1" applyFill="1" applyBorder="1" applyAlignment="1">
      <alignment horizontal="center" vertical="center"/>
    </xf>
    <xf numFmtId="165" fontId="7" fillId="8" borderId="2" xfId="2" applyNumberFormat="1" applyFont="1" applyFill="1" applyBorder="1" applyAlignment="1">
      <alignment horizontal="center" vertical="center"/>
    </xf>
    <xf numFmtId="43" fontId="5" fillId="17" borderId="0" xfId="1" applyFont="1" applyFill="1" applyBorder="1" applyAlignment="1">
      <alignment horizontal="center" vertical="center"/>
    </xf>
    <xf numFmtId="49" fontId="5" fillId="10" borderId="1" xfId="1" applyNumberFormat="1" applyFont="1" applyFill="1" applyBorder="1" applyAlignment="1">
      <alignment horizontal="center" vertical="center" wrapText="1"/>
    </xf>
    <xf numFmtId="49" fontId="5" fillId="10" borderId="3" xfId="0" applyNumberFormat="1" applyFont="1" applyFill="1" applyBorder="1" applyAlignment="1">
      <alignment horizontal="center" vertical="center" wrapText="1"/>
    </xf>
    <xf numFmtId="49" fontId="5" fillId="11" borderId="1" xfId="0" applyNumberFormat="1" applyFont="1" applyFill="1" applyBorder="1" applyAlignment="1">
      <alignment horizontal="center" vertical="center" wrapText="1"/>
    </xf>
    <xf numFmtId="14" fontId="5" fillId="12" borderId="1" xfId="0" applyNumberFormat="1" applyFont="1" applyFill="1" applyBorder="1" applyAlignment="1">
      <alignment horizontal="center" vertical="center"/>
    </xf>
    <xf numFmtId="14" fontId="5" fillId="12" borderId="1" xfId="0" applyNumberFormat="1" applyFont="1" applyFill="1" applyBorder="1" applyAlignment="1">
      <alignment horizontal="center" vertical="center" wrapText="1"/>
    </xf>
    <xf numFmtId="4" fontId="5" fillId="0" borderId="1" xfId="1" applyNumberFormat="1" applyFont="1" applyFill="1" applyBorder="1" applyAlignment="1">
      <alignment horizontal="center" vertical="center"/>
    </xf>
    <xf numFmtId="14" fontId="5" fillId="17" borderId="1" xfId="1" applyNumberFormat="1" applyFont="1" applyFill="1" applyBorder="1" applyAlignment="1">
      <alignment horizontal="center" vertical="center"/>
    </xf>
    <xf numFmtId="49" fontId="5" fillId="0" borderId="1" xfId="1" applyNumberFormat="1" applyFont="1" applyFill="1" applyBorder="1" applyAlignment="1">
      <alignment horizontal="center" vertical="center"/>
    </xf>
    <xf numFmtId="4" fontId="5" fillId="20" borderId="1" xfId="1" applyNumberFormat="1" applyFont="1" applyFill="1" applyBorder="1" applyAlignment="1">
      <alignment horizontal="center" vertical="center"/>
    </xf>
    <xf numFmtId="43" fontId="5" fillId="20" borderId="1" xfId="1" applyFont="1" applyFill="1" applyBorder="1" applyAlignment="1">
      <alignment horizontal="center" vertical="center"/>
    </xf>
    <xf numFmtId="165" fontId="5" fillId="5" borderId="1" xfId="2" applyNumberFormat="1" applyFont="1" applyFill="1" applyBorder="1" applyAlignment="1">
      <alignment horizontal="center" vertical="center"/>
    </xf>
    <xf numFmtId="165" fontId="5" fillId="0" borderId="1" xfId="2" applyNumberFormat="1" applyFont="1" applyFill="1" applyBorder="1" applyAlignment="1">
      <alignment horizontal="center" vertical="center"/>
    </xf>
    <xf numFmtId="14" fontId="7" fillId="8" borderId="1" xfId="1" applyNumberFormat="1" applyFont="1" applyFill="1" applyBorder="1" applyAlignment="1">
      <alignment horizontal="center" vertical="center"/>
    </xf>
    <xf numFmtId="14" fontId="7" fillId="0" borderId="1" xfId="1" applyNumberFormat="1" applyFont="1" applyFill="1" applyBorder="1" applyAlignment="1">
      <alignment horizontal="center" vertical="center"/>
    </xf>
    <xf numFmtId="14" fontId="7" fillId="8" borderId="1" xfId="0" applyNumberFormat="1" applyFont="1" applyFill="1" applyBorder="1" applyAlignment="1">
      <alignment horizontal="center" vertical="center"/>
    </xf>
    <xf numFmtId="43" fontId="7" fillId="8" borderId="1" xfId="1" applyFont="1" applyFill="1" applyBorder="1" applyAlignment="1">
      <alignment horizontal="center" vertical="center"/>
    </xf>
    <xf numFmtId="166" fontId="7" fillId="8" borderId="1" xfId="1" applyNumberFormat="1" applyFont="1" applyFill="1" applyBorder="1" applyAlignment="1">
      <alignment horizontal="center" vertical="center"/>
    </xf>
    <xf numFmtId="165" fontId="7" fillId="8" borderId="1" xfId="2" applyNumberFormat="1" applyFont="1" applyFill="1" applyBorder="1" applyAlignment="1">
      <alignment horizontal="center" vertical="center"/>
    </xf>
    <xf numFmtId="0" fontId="9" fillId="0" borderId="1" xfId="0" applyFont="1" applyBorder="1" applyAlignment="1">
      <alignment horizontal="left" vertical="center"/>
    </xf>
    <xf numFmtId="49" fontId="3" fillId="0" borderId="1" xfId="0" applyNumberFormat="1" applyFont="1" applyBorder="1" applyAlignment="1">
      <alignment horizontal="left" vertical="center" wrapText="1"/>
    </xf>
    <xf numFmtId="13" fontId="5" fillId="10" borderId="1" xfId="1" applyNumberFormat="1" applyFont="1" applyFill="1" applyBorder="1" applyAlignment="1">
      <alignment horizontal="center" vertical="center" wrapText="1"/>
    </xf>
    <xf numFmtId="43" fontId="5" fillId="0" borderId="1" xfId="1" applyFont="1" applyFill="1" applyBorder="1" applyAlignment="1">
      <alignment horizontal="right" vertical="center" wrapText="1"/>
    </xf>
    <xf numFmtId="49" fontId="5" fillId="10" borderId="16" xfId="0" applyNumberFormat="1" applyFont="1" applyFill="1" applyBorder="1" applyAlignment="1">
      <alignment horizontal="center" vertical="center" wrapText="1"/>
    </xf>
    <xf numFmtId="14" fontId="5" fillId="10" borderId="9" xfId="0" applyNumberFormat="1" applyFont="1" applyFill="1" applyBorder="1" applyAlignment="1">
      <alignment horizontal="center" vertical="center" wrapText="1"/>
    </xf>
    <xf numFmtId="43" fontId="5" fillId="10" borderId="9" xfId="1" applyFont="1" applyFill="1" applyBorder="1" applyAlignment="1">
      <alignment horizontal="center" vertical="center" wrapText="1"/>
    </xf>
    <xf numFmtId="14" fontId="5" fillId="11" borderId="9" xfId="0" applyNumberFormat="1" applyFont="1" applyFill="1" applyBorder="1" applyAlignment="1">
      <alignment horizontal="center" vertical="center" wrapText="1"/>
    </xf>
    <xf numFmtId="49" fontId="5" fillId="11" borderId="9" xfId="0" applyNumberFormat="1" applyFont="1" applyFill="1" applyBorder="1" applyAlignment="1">
      <alignment horizontal="center" vertical="center" wrapText="1"/>
    </xf>
    <xf numFmtId="43" fontId="5" fillId="11" borderId="9" xfId="1" applyFont="1" applyFill="1" applyBorder="1" applyAlignment="1">
      <alignment horizontal="center" vertical="center" wrapText="1"/>
    </xf>
    <xf numFmtId="14" fontId="5" fillId="12" borderId="9" xfId="0" applyNumberFormat="1" applyFont="1" applyFill="1" applyBorder="1" applyAlignment="1">
      <alignment horizontal="center" vertical="center"/>
    </xf>
    <xf numFmtId="14" fontId="5" fillId="12" borderId="9" xfId="0" applyNumberFormat="1" applyFont="1" applyFill="1" applyBorder="1" applyAlignment="1">
      <alignment horizontal="center" vertical="center" wrapText="1"/>
    </xf>
    <xf numFmtId="4" fontId="5" fillId="0" borderId="9" xfId="1" applyNumberFormat="1" applyFont="1" applyFill="1" applyBorder="1" applyAlignment="1">
      <alignment horizontal="center" vertical="center"/>
    </xf>
    <xf numFmtId="14" fontId="5" fillId="17" borderId="9" xfId="1" applyNumberFormat="1" applyFont="1" applyFill="1" applyBorder="1" applyAlignment="1">
      <alignment horizontal="center" vertical="center"/>
    </xf>
    <xf numFmtId="49" fontId="5" fillId="0" borderId="9" xfId="1" applyNumberFormat="1" applyFont="1" applyFill="1" applyBorder="1" applyAlignment="1">
      <alignment horizontal="center" vertical="center"/>
    </xf>
    <xf numFmtId="43" fontId="5" fillId="0" borderId="9" xfId="1" applyFont="1" applyFill="1" applyBorder="1" applyAlignment="1">
      <alignment horizontal="center" vertical="center"/>
    </xf>
    <xf numFmtId="4" fontId="5" fillId="20" borderId="9" xfId="1" applyNumberFormat="1" applyFont="1" applyFill="1" applyBorder="1" applyAlignment="1">
      <alignment horizontal="center" vertical="center"/>
    </xf>
    <xf numFmtId="43" fontId="5" fillId="20" borderId="9" xfId="1" applyFont="1" applyFill="1" applyBorder="1" applyAlignment="1">
      <alignment horizontal="center" vertical="center"/>
    </xf>
    <xf numFmtId="165" fontId="5" fillId="5" borderId="9" xfId="2" applyNumberFormat="1" applyFont="1" applyFill="1" applyBorder="1" applyAlignment="1">
      <alignment horizontal="center" vertical="center"/>
    </xf>
    <xf numFmtId="165" fontId="5" fillId="0" borderId="9" xfId="2" applyNumberFormat="1" applyFont="1" applyFill="1" applyBorder="1" applyAlignment="1">
      <alignment horizontal="center" vertical="center"/>
    </xf>
    <xf numFmtId="14" fontId="7" fillId="8" borderId="9" xfId="1" applyNumberFormat="1" applyFont="1" applyFill="1" applyBorder="1" applyAlignment="1">
      <alignment horizontal="center" vertical="center"/>
    </xf>
    <xf numFmtId="14" fontId="7" fillId="0" borderId="9" xfId="1" applyNumberFormat="1" applyFont="1" applyFill="1" applyBorder="1" applyAlignment="1">
      <alignment horizontal="center" vertical="center"/>
    </xf>
    <xf numFmtId="14" fontId="7" fillId="8" borderId="9" xfId="0" applyNumberFormat="1" applyFont="1" applyFill="1" applyBorder="1" applyAlignment="1">
      <alignment horizontal="center" vertical="center"/>
    </xf>
    <xf numFmtId="43" fontId="7" fillId="8" borderId="9" xfId="1" applyFont="1" applyFill="1" applyBorder="1" applyAlignment="1">
      <alignment horizontal="center" vertical="center"/>
    </xf>
    <xf numFmtId="166" fontId="7" fillId="8" borderId="9" xfId="1" applyNumberFormat="1" applyFont="1" applyFill="1" applyBorder="1" applyAlignment="1">
      <alignment horizontal="center" vertical="center"/>
    </xf>
    <xf numFmtId="165" fontId="7" fillId="8" borderId="9" xfId="2" applyNumberFormat="1" applyFont="1" applyFill="1" applyBorder="1" applyAlignment="1">
      <alignment horizontal="center" vertical="center"/>
    </xf>
    <xf numFmtId="14" fontId="5" fillId="10" borderId="3" xfId="0" applyNumberFormat="1" applyFont="1" applyFill="1" applyBorder="1" applyAlignment="1">
      <alignment horizontal="center" vertical="center" wrapText="1"/>
    </xf>
    <xf numFmtId="0" fontId="18" fillId="0" borderId="1" xfId="0" applyFont="1" applyBorder="1" applyAlignment="1">
      <alignment horizontal="justify" vertical="center"/>
    </xf>
    <xf numFmtId="43" fontId="4" fillId="0" borderId="1" xfId="1" applyFont="1" applyFill="1" applyBorder="1" applyAlignment="1">
      <alignment horizontal="center" vertical="center"/>
    </xf>
    <xf numFmtId="9" fontId="5" fillId="0" borderId="1" xfId="2" applyFont="1" applyFill="1" applyBorder="1" applyAlignment="1">
      <alignment horizontal="center" vertical="center" wrapText="1"/>
    </xf>
    <xf numFmtId="49" fontId="5" fillId="0" borderId="1" xfId="2" applyNumberFormat="1" applyFont="1" applyFill="1" applyBorder="1" applyAlignment="1">
      <alignment horizontal="center" vertical="center" wrapText="1"/>
    </xf>
    <xf numFmtId="14" fontId="4" fillId="0" borderId="1" xfId="1" applyNumberFormat="1" applyFont="1" applyFill="1" applyBorder="1" applyAlignment="1">
      <alignment horizontal="center" vertical="center"/>
    </xf>
    <xf numFmtId="0" fontId="3" fillId="0" borderId="1" xfId="0" applyFont="1" applyFill="1" applyBorder="1" applyAlignment="1">
      <alignment vertical="center" wrapText="1"/>
    </xf>
    <xf numFmtId="37" fontId="3" fillId="0" borderId="1" xfId="1" applyNumberFormat="1" applyFont="1" applyFill="1" applyBorder="1" applyAlignment="1">
      <alignment horizontal="center" vertical="center"/>
    </xf>
    <xf numFmtId="0" fontId="5" fillId="0" borderId="1" xfId="1" applyNumberFormat="1" applyFont="1" applyFill="1" applyBorder="1" applyAlignment="1">
      <alignment horizontal="center" vertical="center"/>
    </xf>
    <xf numFmtId="43" fontId="17" fillId="0" borderId="1" xfId="1" applyFont="1" applyFill="1" applyBorder="1" applyAlignment="1">
      <alignment horizontal="center" vertical="center"/>
    </xf>
    <xf numFmtId="14" fontId="5" fillId="0" borderId="1" xfId="0" applyNumberFormat="1" applyFont="1" applyFill="1" applyBorder="1" applyAlignment="1">
      <alignment horizontal="center" vertical="center"/>
    </xf>
    <xf numFmtId="49" fontId="5" fillId="0" borderId="3" xfId="0" applyNumberFormat="1" applyFont="1" applyFill="1" applyBorder="1" applyAlignment="1">
      <alignment horizontal="center" vertical="center"/>
    </xf>
    <xf numFmtId="4" fontId="5" fillId="0" borderId="1" xfId="0" applyNumberFormat="1" applyFont="1" applyFill="1" applyBorder="1" applyAlignment="1">
      <alignment horizontal="center" vertical="center"/>
    </xf>
    <xf numFmtId="4" fontId="7" fillId="0" borderId="1" xfId="0" applyNumberFormat="1" applyFont="1" applyFill="1" applyBorder="1" applyAlignment="1">
      <alignment horizontal="center" vertical="center"/>
    </xf>
    <xf numFmtId="9" fontId="5" fillId="0" borderId="1" xfId="2" applyFont="1" applyFill="1" applyBorder="1" applyAlignment="1">
      <alignment horizontal="center" vertical="center"/>
    </xf>
    <xf numFmtId="166" fontId="3" fillId="0" borderId="1" xfId="1" applyNumberFormat="1" applyFont="1" applyFill="1" applyBorder="1" applyAlignment="1">
      <alignment horizontal="center" vertical="center"/>
    </xf>
    <xf numFmtId="165" fontId="3" fillId="0" borderId="1" xfId="0" applyNumberFormat="1" applyFont="1" applyFill="1" applyBorder="1" applyAlignment="1">
      <alignment horizontal="center" vertical="center"/>
    </xf>
    <xf numFmtId="4" fontId="16" fillId="0" borderId="1" xfId="1" applyNumberFormat="1" applyFont="1" applyFill="1" applyBorder="1" applyAlignment="1">
      <alignment horizontal="center" vertical="center" wrapText="1"/>
    </xf>
    <xf numFmtId="9" fontId="16" fillId="0" borderId="1" xfId="2" applyFont="1" applyFill="1" applyBorder="1" applyAlignment="1">
      <alignment horizontal="center" vertical="center" wrapText="1"/>
    </xf>
    <xf numFmtId="14" fontId="16" fillId="0" borderId="1" xfId="2" applyNumberFormat="1" applyFont="1" applyFill="1" applyBorder="1" applyAlignment="1">
      <alignment horizontal="center" vertical="center" wrapText="1"/>
    </xf>
    <xf numFmtId="0" fontId="6" fillId="0" borderId="1" xfId="0" applyFont="1" applyFill="1" applyBorder="1" applyAlignment="1">
      <alignment horizontal="left" vertical="center" wrapText="1"/>
    </xf>
    <xf numFmtId="0" fontId="5" fillId="0" borderId="1" xfId="1"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xf>
    <xf numFmtId="14" fontId="5" fillId="0" borderId="3" xfId="0" applyNumberFormat="1" applyFont="1" applyFill="1" applyBorder="1" applyAlignment="1">
      <alignment horizontal="center" vertical="center" wrapText="1"/>
    </xf>
    <xf numFmtId="14" fontId="7" fillId="0" borderId="1" xfId="0" applyNumberFormat="1" applyFont="1" applyFill="1" applyBorder="1" applyAlignment="1">
      <alignment horizontal="center" vertical="center"/>
    </xf>
    <xf numFmtId="43" fontId="7" fillId="0" borderId="1" xfId="1" applyFont="1" applyFill="1" applyBorder="1" applyAlignment="1">
      <alignment horizontal="center" vertical="center"/>
    </xf>
    <xf numFmtId="166" fontId="7" fillId="0" borderId="1" xfId="1" applyNumberFormat="1" applyFont="1" applyFill="1" applyBorder="1" applyAlignment="1">
      <alignment horizontal="center" vertical="center"/>
    </xf>
    <xf numFmtId="43" fontId="3" fillId="0" borderId="0" xfId="1" applyFont="1" applyFill="1" applyAlignment="1">
      <alignment horizontal="center" vertical="center"/>
    </xf>
    <xf numFmtId="0" fontId="3" fillId="0" borderId="0" xfId="0" applyFont="1" applyFill="1" applyAlignment="1">
      <alignment horizontal="center" vertical="center"/>
    </xf>
    <xf numFmtId="0" fontId="14" fillId="0" borderId="1" xfId="9" applyFont="1" applyBorder="1" applyAlignment="1">
      <alignment horizontal="center" vertical="center"/>
    </xf>
    <xf numFmtId="14" fontId="6" fillId="0" borderId="1" xfId="0" applyNumberFormat="1" applyFont="1" applyFill="1" applyBorder="1" applyAlignment="1">
      <alignment horizontal="center" vertical="center"/>
    </xf>
    <xf numFmtId="0" fontId="3" fillId="0" borderId="1" xfId="0" applyNumberFormat="1" applyFont="1" applyFill="1" applyBorder="1" applyAlignment="1">
      <alignment horizontal="justify" vertical="top" wrapText="1"/>
    </xf>
    <xf numFmtId="0" fontId="3" fillId="0" borderId="0" xfId="0" applyFont="1" applyFill="1" applyAlignment="1">
      <alignment horizontal="left" vertical="center"/>
    </xf>
    <xf numFmtId="0" fontId="5" fillId="0" borderId="0" xfId="1" applyNumberFormat="1" applyFont="1" applyFill="1" applyAlignment="1">
      <alignment horizontal="center" vertical="center"/>
    </xf>
    <xf numFmtId="14" fontId="6" fillId="0" borderId="0" xfId="0" applyNumberFormat="1" applyFont="1" applyFill="1" applyAlignment="1">
      <alignment horizontal="center" vertical="center"/>
    </xf>
    <xf numFmtId="0" fontId="3" fillId="0" borderId="0" xfId="0" applyFont="1" applyFill="1" applyAlignment="1">
      <alignment horizontal="left" vertical="center" wrapText="1"/>
    </xf>
    <xf numFmtId="0" fontId="3" fillId="0" borderId="0" xfId="0" applyNumberFormat="1" applyFont="1" applyFill="1" applyAlignment="1">
      <alignment horizontal="justify" vertical="top" wrapText="1"/>
    </xf>
    <xf numFmtId="1" fontId="3" fillId="0" borderId="0" xfId="1" applyNumberFormat="1" applyFont="1" applyFill="1" applyAlignment="1">
      <alignment horizontal="center" vertical="center" wrapText="1"/>
    </xf>
    <xf numFmtId="0" fontId="3" fillId="0" borderId="0" xfId="0" applyNumberFormat="1" applyFont="1" applyFill="1" applyAlignment="1">
      <alignment horizontal="center" vertical="center" wrapText="1"/>
    </xf>
    <xf numFmtId="3" fontId="3" fillId="0" borderId="0" xfId="1" applyNumberFormat="1" applyFont="1" applyFill="1" applyAlignment="1">
      <alignment horizontal="right" vertical="center"/>
    </xf>
    <xf numFmtId="14" fontId="3" fillId="0" borderId="0" xfId="1" applyNumberFormat="1" applyFont="1" applyFill="1" applyAlignment="1">
      <alignment horizontal="center" vertical="center"/>
    </xf>
    <xf numFmtId="49" fontId="3" fillId="0" borderId="0" xfId="1" applyNumberFormat="1" applyFont="1" applyFill="1" applyAlignment="1">
      <alignment horizontal="center" vertical="center"/>
    </xf>
    <xf numFmtId="167" fontId="3" fillId="0" borderId="9" xfId="1" applyNumberFormat="1" applyFont="1" applyFill="1" applyBorder="1" applyAlignment="1">
      <alignment horizontal="center" vertical="center"/>
    </xf>
    <xf numFmtId="168" fontId="5" fillId="0" borderId="9" xfId="1" applyNumberFormat="1" applyFont="1" applyFill="1" applyBorder="1" applyAlignment="1">
      <alignment horizontal="center" vertical="center" wrapText="1"/>
    </xf>
    <xf numFmtId="14" fontId="5" fillId="0" borderId="0" xfId="1" applyNumberFormat="1" applyFont="1" applyFill="1" applyAlignment="1">
      <alignment horizontal="center" vertical="center"/>
    </xf>
    <xf numFmtId="43" fontId="5" fillId="0" borderId="0" xfId="1" applyFont="1" applyFill="1" applyAlignment="1">
      <alignment horizontal="center" vertical="center"/>
    </xf>
    <xf numFmtId="0" fontId="3" fillId="0" borderId="0" xfId="0" applyFont="1" applyFill="1" applyAlignment="1">
      <alignment horizontal="center" vertical="center" wrapText="1"/>
    </xf>
    <xf numFmtId="0" fontId="3" fillId="0" borderId="0" xfId="0" applyFont="1" applyFill="1" applyAlignment="1">
      <alignment vertical="center" wrapText="1"/>
    </xf>
    <xf numFmtId="49" fontId="5" fillId="0" borderId="0" xfId="0" applyNumberFormat="1" applyFont="1" applyFill="1" applyAlignment="1">
      <alignment horizontal="center" vertical="center"/>
    </xf>
    <xf numFmtId="1" fontId="4" fillId="0" borderId="0" xfId="1" applyNumberFormat="1" applyFont="1" applyFill="1" applyAlignment="1">
      <alignment horizontal="center" vertical="center"/>
    </xf>
    <xf numFmtId="14" fontId="4" fillId="0" borderId="0" xfId="0" applyNumberFormat="1" applyFont="1" applyFill="1" applyAlignment="1">
      <alignment horizontal="center" vertical="center"/>
    </xf>
    <xf numFmtId="164" fontId="3" fillId="0" borderId="0" xfId="1" applyNumberFormat="1" applyFont="1" applyFill="1" applyAlignment="1">
      <alignment horizontal="center" vertical="center" wrapText="1"/>
    </xf>
    <xf numFmtId="14" fontId="19" fillId="0" borderId="1" xfId="0" applyNumberFormat="1" applyFont="1" applyFill="1" applyBorder="1" applyAlignment="1">
      <alignment horizontal="center" vertical="center"/>
    </xf>
    <xf numFmtId="14" fontId="5" fillId="0" borderId="0" xfId="0" applyNumberFormat="1" applyFont="1" applyFill="1" applyAlignment="1">
      <alignment horizontal="center" vertical="center"/>
    </xf>
    <xf numFmtId="4" fontId="5" fillId="0" borderId="0" xfId="0" applyNumberFormat="1" applyFont="1" applyFill="1" applyAlignment="1">
      <alignment horizontal="center" vertical="center"/>
    </xf>
    <xf numFmtId="49" fontId="5" fillId="0" borderId="0" xfId="1" applyNumberFormat="1" applyFont="1" applyFill="1" applyAlignment="1">
      <alignment horizontal="center" vertical="center"/>
    </xf>
    <xf numFmtId="4" fontId="7" fillId="0" borderId="0" xfId="0" applyNumberFormat="1" applyFont="1" applyFill="1" applyAlignment="1">
      <alignment horizontal="center" vertical="center"/>
    </xf>
    <xf numFmtId="9" fontId="5" fillId="0" borderId="0" xfId="2" applyFont="1" applyFill="1" applyAlignment="1">
      <alignment horizontal="center" vertical="center"/>
    </xf>
    <xf numFmtId="166" fontId="3" fillId="0" borderId="0" xfId="1" applyNumberFormat="1" applyFont="1" applyFill="1" applyAlignment="1">
      <alignment horizontal="center" vertical="center"/>
    </xf>
    <xf numFmtId="43" fontId="4" fillId="0" borderId="0" xfId="1" applyFont="1" applyFill="1" applyAlignment="1">
      <alignment horizontal="center" vertical="center"/>
    </xf>
    <xf numFmtId="0" fontId="5" fillId="0" borderId="0" xfId="0" applyFont="1" applyFill="1" applyAlignment="1">
      <alignment horizontal="center" vertical="center" wrapText="1"/>
    </xf>
    <xf numFmtId="9" fontId="5" fillId="0" borderId="0" xfId="2" applyFont="1" applyFill="1" applyAlignment="1">
      <alignment horizontal="center" vertical="center" wrapText="1"/>
    </xf>
    <xf numFmtId="49" fontId="5" fillId="0" borderId="0" xfId="2" applyNumberFormat="1" applyFont="1" applyFill="1" applyAlignment="1">
      <alignment horizontal="center" vertical="center" wrapText="1"/>
    </xf>
    <xf numFmtId="14" fontId="5" fillId="0" borderId="0" xfId="0" applyNumberFormat="1" applyFont="1" applyFill="1" applyAlignment="1">
      <alignment horizontal="center" vertical="center" wrapText="1"/>
    </xf>
    <xf numFmtId="14" fontId="19" fillId="0" borderId="0" xfId="0" applyNumberFormat="1" applyFont="1" applyFill="1" applyAlignment="1">
      <alignment horizontal="center" vertical="center"/>
    </xf>
    <xf numFmtId="14" fontId="4" fillId="0" borderId="0" xfId="1" applyNumberFormat="1" applyFont="1" applyFill="1" applyAlignment="1">
      <alignment horizontal="center" vertical="center"/>
    </xf>
    <xf numFmtId="37" fontId="3" fillId="0" borderId="0" xfId="1" applyNumberFormat="1" applyFont="1" applyFill="1" applyAlignment="1">
      <alignment horizontal="center" vertical="center"/>
    </xf>
    <xf numFmtId="43" fontId="17" fillId="0" borderId="0" xfId="1" applyFont="1" applyFill="1" applyAlignment="1">
      <alignment horizontal="center" vertical="center"/>
    </xf>
    <xf numFmtId="0" fontId="15" fillId="0" borderId="1" xfId="9" applyNumberFormat="1" applyFont="1" applyFill="1" applyBorder="1" applyAlignment="1">
      <alignment horizontal="center" vertical="center" wrapText="1"/>
    </xf>
    <xf numFmtId="49" fontId="15" fillId="0" borderId="1" xfId="9" applyNumberFormat="1" applyFont="1" applyFill="1" applyBorder="1" applyAlignment="1">
      <alignment horizontal="center" vertical="center"/>
    </xf>
    <xf numFmtId="49" fontId="7" fillId="3" borderId="1" xfId="1" applyNumberFormat="1" applyFont="1" applyFill="1" applyBorder="1" applyAlignment="1">
      <alignment horizontal="left" vertical="center" wrapText="1"/>
    </xf>
    <xf numFmtId="3" fontId="5" fillId="0" borderId="1" xfId="1" applyNumberFormat="1" applyFont="1" applyFill="1" applyBorder="1" applyAlignment="1">
      <alignment horizontal="right" vertical="center" wrapText="1"/>
    </xf>
    <xf numFmtId="14" fontId="15" fillId="0" borderId="1" xfId="9" applyNumberFormat="1" applyFont="1" applyFill="1" applyBorder="1" applyAlignment="1">
      <alignment horizontal="left" vertical="center" wrapText="1"/>
    </xf>
    <xf numFmtId="14" fontId="5" fillId="0" borderId="1" xfId="0" applyNumberFormat="1" applyFont="1" applyFill="1" applyBorder="1" applyAlignment="1">
      <alignment horizontal="left" vertical="center" wrapText="1"/>
    </xf>
    <xf numFmtId="164" fontId="5" fillId="0" borderId="1" xfId="1" applyNumberFormat="1" applyFont="1" applyFill="1" applyBorder="1" applyAlignment="1">
      <alignment horizontal="right" vertical="center"/>
    </xf>
    <xf numFmtId="43" fontId="3" fillId="0" borderId="1" xfId="1" applyFont="1" applyFill="1" applyBorder="1" applyAlignment="1">
      <alignment horizontal="left" vertical="center"/>
    </xf>
    <xf numFmtId="49" fontId="5" fillId="10" borderId="1" xfId="0" applyNumberFormat="1" applyFont="1" applyFill="1" applyBorder="1" applyAlignment="1">
      <alignment horizontal="center" vertical="center" wrapText="1"/>
    </xf>
    <xf numFmtId="49" fontId="5" fillId="0" borderId="1" xfId="0" applyNumberFormat="1" applyFont="1" applyBorder="1" applyAlignment="1">
      <alignment horizontal="left" vertical="center" wrapText="1"/>
    </xf>
    <xf numFmtId="14" fontId="5" fillId="0" borderId="1" xfId="0" applyNumberFormat="1" applyFont="1" applyFill="1" applyBorder="1" applyAlignment="1">
      <alignment horizontal="right" vertical="center" wrapText="1"/>
    </xf>
    <xf numFmtId="168" fontId="5" fillId="0" borderId="2" xfId="1" applyNumberFormat="1" applyFont="1" applyFill="1" applyBorder="1" applyAlignment="1">
      <alignment horizontal="center" vertical="center" wrapText="1"/>
    </xf>
    <xf numFmtId="14" fontId="5" fillId="0" borderId="2" xfId="1" applyNumberFormat="1" applyFont="1" applyFill="1" applyBorder="1" applyAlignment="1">
      <alignment horizontal="center" vertical="center" wrapText="1"/>
    </xf>
    <xf numFmtId="43" fontId="5" fillId="0" borderId="2" xfId="1" applyFont="1" applyFill="1" applyBorder="1" applyAlignment="1">
      <alignment horizontal="center" vertical="center" wrapText="1"/>
    </xf>
    <xf numFmtId="0" fontId="9" fillId="0" borderId="2" xfId="0" applyFont="1" applyBorder="1" applyAlignment="1">
      <alignment horizontal="left" vertical="center" wrapText="1"/>
    </xf>
    <xf numFmtId="37" fontId="5" fillId="0" borderId="2" xfId="1" applyNumberFormat="1" applyFont="1" applyFill="1" applyBorder="1" applyAlignment="1">
      <alignment horizontal="center" vertical="center" wrapText="1"/>
    </xf>
    <xf numFmtId="49" fontId="5" fillId="0" borderId="2" xfId="0" applyNumberFormat="1" applyFont="1" applyBorder="1" applyAlignment="1">
      <alignment horizontal="left" vertical="center" wrapText="1"/>
    </xf>
    <xf numFmtId="14" fontId="5" fillId="10" borderId="2" xfId="1" applyNumberFormat="1" applyFont="1" applyFill="1" applyBorder="1" applyAlignment="1">
      <alignment horizontal="center" vertical="center" wrapText="1"/>
    </xf>
    <xf numFmtId="13" fontId="5" fillId="10" borderId="2" xfId="1" applyNumberFormat="1" applyFont="1" applyFill="1" applyBorder="1" applyAlignment="1">
      <alignment horizontal="center" vertical="center" wrapText="1"/>
    </xf>
    <xf numFmtId="0" fontId="5" fillId="11" borderId="2" xfId="0" applyNumberFormat="1" applyFont="1" applyFill="1" applyBorder="1" applyAlignment="1">
      <alignment horizontal="center" vertical="center" wrapText="1"/>
    </xf>
    <xf numFmtId="14" fontId="5" fillId="11" borderId="2" xfId="1" applyNumberFormat="1" applyFont="1" applyFill="1" applyBorder="1" applyAlignment="1">
      <alignment horizontal="center" vertical="center" wrapText="1"/>
    </xf>
    <xf numFmtId="0" fontId="5" fillId="12" borderId="2" xfId="0" applyNumberFormat="1" applyFont="1" applyFill="1" applyBorder="1" applyAlignment="1">
      <alignment horizontal="center" vertical="center"/>
    </xf>
    <xf numFmtId="43" fontId="5" fillId="12" borderId="2" xfId="1" applyFont="1" applyFill="1" applyBorder="1" applyAlignment="1">
      <alignment horizontal="center" vertical="center"/>
    </xf>
    <xf numFmtId="43" fontId="5" fillId="12" borderId="2" xfId="1" applyFont="1" applyFill="1" applyBorder="1" applyAlignment="1">
      <alignment horizontal="center" vertical="center" wrapText="1"/>
    </xf>
    <xf numFmtId="14" fontId="5" fillId="12" borderId="2" xfId="1" applyNumberFormat="1" applyFont="1" applyFill="1" applyBorder="1" applyAlignment="1">
      <alignment horizontal="center" vertical="center" wrapText="1"/>
    </xf>
    <xf numFmtId="43" fontId="17" fillId="9" borderId="2" xfId="1" applyFont="1" applyFill="1" applyBorder="1" applyAlignment="1">
      <alignment horizontal="center" vertical="center"/>
    </xf>
    <xf numFmtId="43" fontId="17" fillId="15" borderId="2" xfId="1" applyFont="1" applyFill="1" applyBorder="1" applyAlignment="1">
      <alignment horizontal="center" vertical="center"/>
    </xf>
    <xf numFmtId="43" fontId="17" fillId="16" borderId="2" xfId="1" applyFont="1" applyFill="1" applyBorder="1" applyAlignment="1">
      <alignment horizontal="center" vertical="center"/>
    </xf>
    <xf numFmtId="49" fontId="5" fillId="10" borderId="2" xfId="0" applyNumberFormat="1" applyFont="1" applyFill="1" applyBorder="1" applyAlignment="1">
      <alignment horizontal="center" vertical="center" wrapText="1"/>
    </xf>
    <xf numFmtId="0" fontId="20" fillId="0" borderId="1" xfId="0" applyFont="1" applyBorder="1" applyAlignment="1">
      <alignment horizontal="left" vertical="center" wrapText="1"/>
    </xf>
    <xf numFmtId="3" fontId="20" fillId="0" borderId="1" xfId="0" applyNumberFormat="1" applyFont="1" applyBorder="1" applyAlignment="1">
      <alignment horizontal="right" vertical="center"/>
    </xf>
    <xf numFmtId="0" fontId="20" fillId="0" borderId="1" xfId="0" applyFont="1" applyBorder="1" applyAlignment="1">
      <alignment horizontal="center" vertical="center"/>
    </xf>
    <xf numFmtId="43" fontId="5" fillId="0" borderId="1" xfId="1" applyFont="1" applyFill="1" applyBorder="1" applyAlignment="1">
      <alignment horizontal="right" vertical="center"/>
    </xf>
    <xf numFmtId="0" fontId="3" fillId="0" borderId="1" xfId="0" applyFont="1" applyBorder="1" applyAlignment="1">
      <alignment horizontal="left" vertical="center"/>
    </xf>
    <xf numFmtId="3" fontId="3" fillId="0" borderId="1" xfId="0" applyNumberFormat="1" applyFont="1" applyBorder="1" applyAlignment="1">
      <alignment horizontal="right" vertical="center"/>
    </xf>
    <xf numFmtId="14" fontId="5" fillId="0" borderId="9" xfId="1" applyNumberFormat="1" applyFont="1" applyFill="1" applyBorder="1" applyAlignment="1">
      <alignment horizontal="center" vertical="center" wrapText="1"/>
    </xf>
    <xf numFmtId="0" fontId="3" fillId="0" borderId="9" xfId="0" applyFont="1" applyFill="1" applyBorder="1" applyAlignment="1">
      <alignment horizontal="left" vertical="center" wrapText="1"/>
    </xf>
    <xf numFmtId="49" fontId="5" fillId="0" borderId="9" xfId="0" applyNumberFormat="1" applyFont="1" applyFill="1" applyBorder="1" applyAlignment="1">
      <alignment horizontal="center" vertical="center"/>
    </xf>
    <xf numFmtId="0" fontId="9" fillId="0" borderId="9" xfId="0" applyFont="1" applyBorder="1" applyAlignment="1">
      <alignment horizontal="left" vertical="center"/>
    </xf>
    <xf numFmtId="37" fontId="5" fillId="0" borderId="9" xfId="1" applyNumberFormat="1" applyFont="1" applyFill="1" applyBorder="1" applyAlignment="1">
      <alignment horizontal="center" vertical="center" wrapText="1"/>
    </xf>
    <xf numFmtId="49" fontId="3" fillId="0" borderId="9" xfId="0" applyNumberFormat="1" applyFont="1" applyBorder="1" applyAlignment="1">
      <alignment horizontal="left" vertical="center" wrapText="1"/>
    </xf>
    <xf numFmtId="14" fontId="5" fillId="10" borderId="9" xfId="1" applyNumberFormat="1" applyFont="1" applyFill="1" applyBorder="1" applyAlignment="1">
      <alignment horizontal="center" vertical="center" wrapText="1"/>
    </xf>
    <xf numFmtId="13" fontId="5" fillId="10" borderId="9" xfId="1" applyNumberFormat="1" applyFont="1" applyFill="1" applyBorder="1" applyAlignment="1">
      <alignment horizontal="center" vertical="center" wrapText="1"/>
    </xf>
    <xf numFmtId="0" fontId="5" fillId="11" borderId="9" xfId="0" applyNumberFormat="1" applyFont="1" applyFill="1" applyBorder="1" applyAlignment="1">
      <alignment horizontal="center" vertical="center" wrapText="1"/>
    </xf>
    <xf numFmtId="14" fontId="5" fillId="11" borderId="9" xfId="1" applyNumberFormat="1" applyFont="1" applyFill="1" applyBorder="1" applyAlignment="1">
      <alignment horizontal="center" vertical="center" wrapText="1"/>
    </xf>
    <xf numFmtId="0" fontId="5" fillId="12" borderId="9" xfId="0" applyNumberFormat="1" applyFont="1" applyFill="1" applyBorder="1" applyAlignment="1">
      <alignment horizontal="center" vertical="center"/>
    </xf>
    <xf numFmtId="43" fontId="5" fillId="12" borderId="9" xfId="1" applyFont="1" applyFill="1" applyBorder="1" applyAlignment="1">
      <alignment horizontal="center" vertical="center"/>
    </xf>
    <xf numFmtId="43" fontId="5" fillId="12" borderId="9" xfId="1" applyFont="1" applyFill="1" applyBorder="1" applyAlignment="1">
      <alignment horizontal="center" vertical="center" wrapText="1"/>
    </xf>
    <xf numFmtId="14" fontId="5" fillId="12" borderId="9" xfId="1" applyNumberFormat="1" applyFont="1" applyFill="1" applyBorder="1" applyAlignment="1">
      <alignment horizontal="center" vertical="center" wrapText="1"/>
    </xf>
    <xf numFmtId="43" fontId="17" fillId="9" borderId="9" xfId="1" applyFont="1" applyFill="1" applyBorder="1" applyAlignment="1">
      <alignment horizontal="center" vertical="center"/>
    </xf>
    <xf numFmtId="43" fontId="17" fillId="15" borderId="9" xfId="1" applyFont="1" applyFill="1" applyBorder="1" applyAlignment="1">
      <alignment horizontal="center" vertical="center"/>
    </xf>
    <xf numFmtId="43" fontId="17" fillId="16" borderId="9" xfId="1" applyFont="1" applyFill="1" applyBorder="1" applyAlignment="1">
      <alignment horizontal="center" vertical="center"/>
    </xf>
    <xf numFmtId="49" fontId="5" fillId="10" borderId="9" xfId="0" applyNumberFormat="1" applyFont="1" applyFill="1" applyBorder="1" applyAlignment="1">
      <alignment horizontal="center" vertical="center" wrapText="1"/>
    </xf>
    <xf numFmtId="49" fontId="3" fillId="0" borderId="2" xfId="0" applyNumberFormat="1" applyFont="1" applyBorder="1" applyAlignment="1">
      <alignment horizontal="left" vertical="center" wrapText="1"/>
    </xf>
    <xf numFmtId="0" fontId="5" fillId="10" borderId="2" xfId="1" applyNumberFormat="1" applyFont="1" applyFill="1" applyBorder="1" applyAlignment="1">
      <alignment horizontal="center" vertical="center" wrapText="1"/>
    </xf>
    <xf numFmtId="0" fontId="21" fillId="0" borderId="1" xfId="0" applyFont="1" applyBorder="1" applyAlignment="1">
      <alignment horizontal="right" vertical="center"/>
    </xf>
    <xf numFmtId="168" fontId="5" fillId="0" borderId="14" xfId="1" applyNumberFormat="1" applyFont="1" applyFill="1" applyBorder="1" applyAlignment="1">
      <alignment horizontal="center" vertical="center" wrapText="1"/>
    </xf>
    <xf numFmtId="43" fontId="5" fillId="0" borderId="14" xfId="1" applyFont="1" applyFill="1" applyBorder="1" applyAlignment="1">
      <alignment horizontal="center" vertical="center"/>
    </xf>
    <xf numFmtId="43" fontId="5" fillId="0" borderId="14" xfId="1" applyFont="1" applyFill="1" applyBorder="1" applyAlignment="1">
      <alignment horizontal="center" vertical="center" wrapText="1"/>
    </xf>
    <xf numFmtId="0" fontId="5" fillId="0" borderId="14" xfId="0" applyFont="1" applyFill="1" applyBorder="1" applyAlignment="1">
      <alignment vertical="center" wrapText="1"/>
    </xf>
    <xf numFmtId="37" fontId="5" fillId="0" borderId="14" xfId="1" applyNumberFormat="1" applyFont="1" applyFill="1" applyBorder="1" applyAlignment="1">
      <alignment horizontal="center" vertical="center" wrapText="1"/>
    </xf>
    <xf numFmtId="49" fontId="5" fillId="0" borderId="14" xfId="1" applyNumberFormat="1" applyFont="1" applyFill="1" applyBorder="1" applyAlignment="1">
      <alignment horizontal="left" vertical="center" wrapText="1"/>
    </xf>
    <xf numFmtId="14" fontId="5" fillId="10" borderId="14" xfId="1" applyNumberFormat="1" applyFont="1" applyFill="1" applyBorder="1" applyAlignment="1">
      <alignment horizontal="center" vertical="center" wrapText="1"/>
    </xf>
    <xf numFmtId="43" fontId="5" fillId="10" borderId="14" xfId="1" applyFont="1" applyFill="1" applyBorder="1" applyAlignment="1">
      <alignment horizontal="center" vertical="center" wrapText="1"/>
    </xf>
    <xf numFmtId="49" fontId="5" fillId="10" borderId="14" xfId="1" applyNumberFormat="1" applyFont="1" applyFill="1" applyBorder="1" applyAlignment="1">
      <alignment horizontal="center" vertical="center" wrapText="1"/>
    </xf>
    <xf numFmtId="0" fontId="5" fillId="11" borderId="14" xfId="0" applyNumberFormat="1" applyFont="1" applyFill="1" applyBorder="1" applyAlignment="1">
      <alignment horizontal="center" vertical="center" wrapText="1"/>
    </xf>
    <xf numFmtId="14" fontId="5" fillId="11" borderId="14" xfId="0" applyNumberFormat="1" applyFont="1" applyFill="1" applyBorder="1" applyAlignment="1">
      <alignment horizontal="center" vertical="center" wrapText="1"/>
    </xf>
    <xf numFmtId="43" fontId="5" fillId="11" borderId="14" xfId="1" applyFont="1" applyFill="1" applyBorder="1" applyAlignment="1">
      <alignment horizontal="center" vertical="center" wrapText="1"/>
    </xf>
    <xf numFmtId="14" fontId="5" fillId="11" borderId="14" xfId="1" applyNumberFormat="1" applyFont="1" applyFill="1" applyBorder="1" applyAlignment="1">
      <alignment horizontal="center" vertical="center" wrapText="1"/>
    </xf>
    <xf numFmtId="0" fontId="5" fillId="12" borderId="14" xfId="0" applyNumberFormat="1" applyFont="1" applyFill="1" applyBorder="1" applyAlignment="1">
      <alignment horizontal="center" vertical="center"/>
    </xf>
    <xf numFmtId="43" fontId="5" fillId="12" borderId="14" xfId="1" applyFont="1" applyFill="1" applyBorder="1" applyAlignment="1">
      <alignment horizontal="center" vertical="center"/>
    </xf>
    <xf numFmtId="43" fontId="5" fillId="12" borderId="14" xfId="1" applyFont="1" applyFill="1" applyBorder="1" applyAlignment="1">
      <alignment horizontal="center" vertical="center" wrapText="1"/>
    </xf>
    <xf numFmtId="14" fontId="5" fillId="12" borderId="14" xfId="1" applyNumberFormat="1" applyFont="1" applyFill="1" applyBorder="1" applyAlignment="1">
      <alignment horizontal="center" vertical="center" wrapText="1"/>
    </xf>
    <xf numFmtId="43" fontId="17" fillId="9" borderId="14" xfId="1" applyFont="1" applyFill="1" applyBorder="1" applyAlignment="1">
      <alignment horizontal="center" vertical="center"/>
    </xf>
    <xf numFmtId="43" fontId="17" fillId="15" borderId="14" xfId="1" applyFont="1" applyFill="1" applyBorder="1" applyAlignment="1">
      <alignment horizontal="center" vertical="center"/>
    </xf>
    <xf numFmtId="43" fontId="17" fillId="16" borderId="14" xfId="1" applyFont="1" applyFill="1" applyBorder="1" applyAlignment="1">
      <alignment horizontal="center" vertical="center"/>
    </xf>
    <xf numFmtId="14" fontId="5" fillId="10" borderId="14" xfId="0" applyNumberFormat="1" applyFont="1" applyFill="1" applyBorder="1" applyAlignment="1">
      <alignment horizontal="center" vertical="center" wrapText="1"/>
    </xf>
    <xf numFmtId="49" fontId="5" fillId="10" borderId="14" xfId="0" applyNumberFormat="1" applyFont="1" applyFill="1" applyBorder="1" applyAlignment="1">
      <alignment horizontal="center" vertical="center" wrapText="1"/>
    </xf>
    <xf numFmtId="49" fontId="5" fillId="11" borderId="14" xfId="0" applyNumberFormat="1" applyFont="1" applyFill="1" applyBorder="1" applyAlignment="1">
      <alignment horizontal="center" vertical="center" wrapText="1"/>
    </xf>
    <xf numFmtId="14" fontId="5" fillId="12" borderId="14" xfId="0" applyNumberFormat="1" applyFont="1" applyFill="1" applyBorder="1" applyAlignment="1">
      <alignment horizontal="center" vertical="center"/>
    </xf>
    <xf numFmtId="14" fontId="5" fillId="12" borderId="14" xfId="0" applyNumberFormat="1" applyFont="1" applyFill="1" applyBorder="1" applyAlignment="1">
      <alignment horizontal="center" vertical="center" wrapText="1"/>
    </xf>
    <xf numFmtId="4" fontId="5" fillId="0" borderId="14" xfId="1" applyNumberFormat="1" applyFont="1" applyFill="1" applyBorder="1" applyAlignment="1">
      <alignment horizontal="center" vertical="center"/>
    </xf>
    <xf numFmtId="14" fontId="5" fillId="17" borderId="14" xfId="1" applyNumberFormat="1" applyFont="1" applyFill="1" applyBorder="1" applyAlignment="1">
      <alignment horizontal="center" vertical="center"/>
    </xf>
    <xf numFmtId="49" fontId="5" fillId="0" borderId="14" xfId="1" applyNumberFormat="1" applyFont="1" applyFill="1" applyBorder="1" applyAlignment="1">
      <alignment horizontal="center" vertical="center"/>
    </xf>
    <xf numFmtId="4" fontId="5" fillId="20" borderId="14" xfId="1" applyNumberFormat="1" applyFont="1" applyFill="1" applyBorder="1" applyAlignment="1">
      <alignment horizontal="center" vertical="center"/>
    </xf>
    <xf numFmtId="43" fontId="5" fillId="20" borderId="14" xfId="1" applyFont="1" applyFill="1" applyBorder="1" applyAlignment="1">
      <alignment horizontal="center" vertical="center"/>
    </xf>
    <xf numFmtId="165" fontId="5" fillId="5" borderId="14" xfId="2" applyNumberFormat="1" applyFont="1" applyFill="1" applyBorder="1" applyAlignment="1">
      <alignment horizontal="center" vertical="center"/>
    </xf>
    <xf numFmtId="165" fontId="5" fillId="0" borderId="14" xfId="2" applyNumberFormat="1" applyFont="1" applyFill="1" applyBorder="1" applyAlignment="1">
      <alignment horizontal="center" vertical="center"/>
    </xf>
    <xf numFmtId="14" fontId="7" fillId="8" borderId="14" xfId="1" applyNumberFormat="1" applyFont="1" applyFill="1" applyBorder="1" applyAlignment="1">
      <alignment horizontal="center" vertical="center"/>
    </xf>
    <xf numFmtId="14" fontId="7" fillId="0" borderId="14" xfId="1" applyNumberFormat="1" applyFont="1" applyFill="1" applyBorder="1" applyAlignment="1">
      <alignment horizontal="center" vertical="center"/>
    </xf>
    <xf numFmtId="14" fontId="7" fillId="8" borderId="14" xfId="0" applyNumberFormat="1" applyFont="1" applyFill="1" applyBorder="1" applyAlignment="1">
      <alignment horizontal="center" vertical="center"/>
    </xf>
    <xf numFmtId="43" fontId="7" fillId="8" borderId="14" xfId="1" applyFont="1" applyFill="1" applyBorder="1" applyAlignment="1">
      <alignment horizontal="center" vertical="center"/>
    </xf>
    <xf numFmtId="166" fontId="7" fillId="8" borderId="14" xfId="1" applyNumberFormat="1" applyFont="1" applyFill="1" applyBorder="1" applyAlignment="1">
      <alignment horizontal="center" vertical="center"/>
    </xf>
    <xf numFmtId="165" fontId="7" fillId="8" borderId="14" xfId="2" applyNumberFormat="1" applyFont="1" applyFill="1" applyBorder="1" applyAlignment="1">
      <alignment horizontal="center" vertical="center"/>
    </xf>
    <xf numFmtId="0" fontId="21" fillId="0" borderId="1" xfId="0" applyFont="1" applyBorder="1" applyAlignment="1">
      <alignment horizontal="left" vertical="center" wrapText="1"/>
    </xf>
    <xf numFmtId="49" fontId="5" fillId="0" borderId="14" xfId="0" applyNumberFormat="1" applyFont="1" applyBorder="1" applyAlignment="1">
      <alignment horizontal="left" vertical="center" wrapText="1"/>
    </xf>
    <xf numFmtId="0" fontId="5" fillId="10" borderId="14" xfId="1" applyNumberFormat="1" applyFont="1" applyFill="1" applyBorder="1" applyAlignment="1">
      <alignment horizontal="center" vertical="center" wrapText="1"/>
    </xf>
    <xf numFmtId="0" fontId="20" fillId="22" borderId="1" xfId="0" applyFont="1" applyFill="1" applyBorder="1" applyAlignment="1">
      <alignment vertical="center" wrapText="1"/>
    </xf>
    <xf numFmtId="0" fontId="20" fillId="22" borderId="1" xfId="0" applyFont="1" applyFill="1" applyBorder="1" applyAlignment="1">
      <alignment horizontal="left" vertical="center" wrapText="1"/>
    </xf>
    <xf numFmtId="0" fontId="20" fillId="0" borderId="1" xfId="0" applyFont="1" applyBorder="1" applyAlignment="1">
      <alignment horizontal="right" vertical="center"/>
    </xf>
    <xf numFmtId="0" fontId="5" fillId="10" borderId="9" xfId="1" applyNumberFormat="1" applyFont="1" applyFill="1" applyBorder="1" applyAlignment="1">
      <alignment horizontal="center" vertical="center" wrapText="1"/>
    </xf>
    <xf numFmtId="0" fontId="20" fillId="0" borderId="1" xfId="0" applyFont="1" applyBorder="1" applyAlignment="1">
      <alignment horizontal="left" vertical="center"/>
    </xf>
    <xf numFmtId="0" fontId="9" fillId="0" borderId="1" xfId="0" applyFont="1" applyBorder="1" applyAlignment="1">
      <alignment horizontal="center" vertical="center"/>
    </xf>
    <xf numFmtId="1" fontId="5" fillId="0" borderId="1" xfId="1" applyNumberFormat="1" applyFont="1" applyFill="1" applyBorder="1" applyAlignment="1">
      <alignment horizontal="right" vertical="center" wrapText="1"/>
    </xf>
    <xf numFmtId="43" fontId="3" fillId="0" borderId="9" xfId="1" applyFont="1" applyFill="1" applyBorder="1" applyAlignment="1">
      <alignment horizontal="center" vertical="center"/>
    </xf>
    <xf numFmtId="0" fontId="9" fillId="0" borderId="14" xfId="0" applyFont="1" applyBorder="1" applyAlignment="1">
      <alignment horizontal="center" vertical="center" wrapText="1"/>
    </xf>
    <xf numFmtId="0" fontId="3" fillId="0" borderId="1" xfId="0" applyFont="1" applyBorder="1" applyAlignment="1">
      <alignment horizontal="justify" vertical="center" wrapText="1"/>
    </xf>
    <xf numFmtId="0" fontId="5" fillId="0" borderId="2" xfId="0" applyFont="1" applyFill="1" applyBorder="1" applyAlignment="1">
      <alignment vertical="center" wrapText="1"/>
    </xf>
    <xf numFmtId="0" fontId="6" fillId="0" borderId="0" xfId="0" applyFont="1" applyAlignment="1">
      <alignment horizontal="justify" vertical="center"/>
    </xf>
    <xf numFmtId="49" fontId="5" fillId="10" borderId="2" xfId="1" applyNumberFormat="1" applyFont="1" applyFill="1" applyBorder="1" applyAlignment="1">
      <alignment horizontal="center" vertical="center" wrapText="1"/>
    </xf>
    <xf numFmtId="49" fontId="5" fillId="11" borderId="2" xfId="0" applyNumberFormat="1" applyFont="1" applyFill="1" applyBorder="1" applyAlignment="1">
      <alignment horizontal="center" vertical="center" wrapText="1"/>
    </xf>
    <xf numFmtId="0" fontId="6" fillId="0" borderId="1" xfId="0" applyFont="1" applyBorder="1" applyAlignment="1">
      <alignment horizontal="justify" vertical="center"/>
    </xf>
    <xf numFmtId="0" fontId="3" fillId="0" borderId="0" xfId="0" applyFont="1" applyAlignment="1">
      <alignment horizontal="justify" vertical="center" wrapText="1"/>
    </xf>
    <xf numFmtId="0" fontId="24" fillId="0" borderId="0" xfId="0" applyFont="1" applyAlignment="1">
      <alignment vertical="center" wrapText="1"/>
    </xf>
    <xf numFmtId="0" fontId="9" fillId="0" borderId="1" xfId="0" applyFont="1" applyBorder="1" applyAlignment="1">
      <alignment horizontal="left" vertical="center" wrapText="1"/>
    </xf>
    <xf numFmtId="49" fontId="22" fillId="0" borderId="1" xfId="9" applyNumberFormat="1" applyFont="1" applyFill="1" applyBorder="1" applyAlignment="1">
      <alignment horizontal="center" vertical="center"/>
    </xf>
    <xf numFmtId="0" fontId="14" fillId="0" borderId="1" xfId="9" applyFont="1" applyFill="1" applyBorder="1" applyAlignment="1">
      <alignment horizontal="center" vertical="center"/>
    </xf>
    <xf numFmtId="14" fontId="5" fillId="0" borderId="1" xfId="9" applyNumberFormat="1" applyFont="1" applyFill="1" applyBorder="1" applyAlignment="1">
      <alignment horizontal="left" vertical="center" wrapText="1"/>
    </xf>
    <xf numFmtId="16" fontId="5" fillId="0" borderId="1" xfId="0" applyNumberFormat="1" applyFont="1" applyFill="1" applyBorder="1" applyAlignment="1">
      <alignment horizontal="center" vertical="center" wrapText="1"/>
    </xf>
    <xf numFmtId="0" fontId="9" fillId="0" borderId="1" xfId="0" applyFont="1" applyBorder="1" applyAlignment="1">
      <alignment horizontal="center" vertical="center" wrapText="1"/>
    </xf>
    <xf numFmtId="0" fontId="3" fillId="0" borderId="0" xfId="0" applyFont="1" applyAlignment="1">
      <alignment horizontal="center" vertical="center"/>
    </xf>
    <xf numFmtId="14" fontId="4" fillId="0" borderId="1" xfId="0" applyNumberFormat="1" applyFont="1" applyFill="1" applyBorder="1" applyAlignment="1">
      <alignment horizontal="left" vertical="center" wrapText="1"/>
    </xf>
    <xf numFmtId="164" fontId="3" fillId="0" borderId="1" xfId="1" applyNumberFormat="1" applyFont="1" applyFill="1" applyBorder="1" applyAlignment="1">
      <alignment horizontal="right" vertical="center"/>
    </xf>
    <xf numFmtId="49" fontId="3" fillId="0" borderId="1" xfId="1" applyNumberFormat="1" applyFont="1" applyFill="1" applyBorder="1" applyAlignment="1">
      <alignment horizontal="left" vertical="center" wrapText="1"/>
    </xf>
    <xf numFmtId="0" fontId="11" fillId="0" borderId="1" xfId="0" applyFont="1" applyBorder="1" applyAlignment="1">
      <alignment horizontal="left" vertical="center"/>
    </xf>
    <xf numFmtId="0" fontId="3" fillId="0" borderId="1" xfId="0" applyNumberFormat="1" applyFont="1" applyFill="1" applyBorder="1" applyAlignment="1">
      <alignment horizontal="justify" vertical="center" wrapText="1"/>
    </xf>
    <xf numFmtId="4" fontId="5" fillId="10" borderId="1" xfId="1" applyNumberFormat="1" applyFont="1" applyFill="1" applyBorder="1" applyAlignment="1">
      <alignment horizontal="center" vertical="center" wrapText="1"/>
    </xf>
    <xf numFmtId="9" fontId="5" fillId="23" borderId="1" xfId="2" applyFont="1" applyFill="1" applyBorder="1" applyAlignment="1">
      <alignment horizontal="center" vertical="center" wrapText="1"/>
    </xf>
    <xf numFmtId="168" fontId="5" fillId="23" borderId="1" xfId="1" applyNumberFormat="1" applyFont="1" applyFill="1" applyBorder="1" applyAlignment="1">
      <alignment horizontal="center" vertical="center" wrapText="1"/>
    </xf>
    <xf numFmtId="0" fontId="5" fillId="0" borderId="1" xfId="0" applyFont="1" applyBorder="1" applyAlignment="1">
      <alignment horizontal="left" vertical="center" wrapText="1"/>
    </xf>
    <xf numFmtId="14" fontId="5" fillId="0" borderId="9" xfId="0" applyNumberFormat="1" applyFont="1" applyFill="1" applyBorder="1" applyAlignment="1">
      <alignment horizontal="center" vertical="center" wrapText="1"/>
    </xf>
    <xf numFmtId="0" fontId="5" fillId="0" borderId="9" xfId="0" applyFont="1" applyFill="1" applyBorder="1" applyAlignment="1">
      <alignment vertical="center" wrapText="1"/>
    </xf>
    <xf numFmtId="49" fontId="5" fillId="0" borderId="9" xfId="1" applyNumberFormat="1" applyFont="1" applyFill="1" applyBorder="1" applyAlignment="1">
      <alignment horizontal="left" vertical="center" wrapText="1"/>
    </xf>
    <xf numFmtId="49" fontId="5" fillId="10" borderId="9" xfId="1" applyNumberFormat="1" applyFont="1" applyFill="1" applyBorder="1" applyAlignment="1">
      <alignment horizontal="center" vertical="center" wrapText="1"/>
    </xf>
    <xf numFmtId="0" fontId="9" fillId="0" borderId="2" xfId="0" applyFont="1" applyBorder="1" applyAlignment="1">
      <alignment horizontal="left" vertical="center"/>
    </xf>
    <xf numFmtId="49" fontId="5" fillId="0" borderId="1" xfId="1" applyNumberFormat="1" applyFont="1" applyFill="1" applyBorder="1" applyAlignment="1">
      <alignment horizontal="left" vertical="top" wrapText="1"/>
    </xf>
    <xf numFmtId="49" fontId="5" fillId="0" borderId="9" xfId="1" applyNumberFormat="1" applyFont="1" applyFill="1" applyBorder="1" applyAlignment="1">
      <alignment horizontal="left" vertical="top" wrapText="1"/>
    </xf>
    <xf numFmtId="0" fontId="22" fillId="0" borderId="1" xfId="9" applyNumberFormat="1" applyFont="1" applyFill="1" applyBorder="1" applyAlignment="1">
      <alignment horizontal="center" vertical="center"/>
    </xf>
    <xf numFmtId="164" fontId="3" fillId="0" borderId="1" xfId="1" applyNumberFormat="1" applyFont="1" applyFill="1" applyBorder="1" applyAlignment="1">
      <alignment horizontal="center" vertical="center"/>
    </xf>
    <xf numFmtId="14" fontId="4" fillId="0" borderId="1" xfId="0" applyNumberFormat="1" applyFont="1" applyFill="1" applyBorder="1" applyAlignment="1">
      <alignment horizontal="center" vertical="center" wrapText="1"/>
    </xf>
    <xf numFmtId="0" fontId="3" fillId="0" borderId="1" xfId="0" applyFont="1" applyFill="1" applyBorder="1" applyAlignment="1">
      <alignment horizontal="right" vertical="center"/>
    </xf>
    <xf numFmtId="9" fontId="16" fillId="23" borderId="1" xfId="2" applyFont="1" applyFill="1" applyBorder="1" applyAlignment="1">
      <alignment horizontal="center" vertical="center" wrapText="1"/>
    </xf>
    <xf numFmtId="0" fontId="22" fillId="0" borderId="1" xfId="9" applyFont="1" applyBorder="1" applyAlignment="1">
      <alignment horizontal="center" vertical="center"/>
    </xf>
    <xf numFmtId="14" fontId="4" fillId="0" borderId="0" xfId="0" applyNumberFormat="1" applyFont="1" applyFill="1" applyAlignment="1">
      <alignment horizontal="left" vertical="center" wrapText="1"/>
    </xf>
    <xf numFmtId="0" fontId="3" fillId="0" borderId="9" xfId="0" applyFont="1" applyFill="1" applyBorder="1" applyAlignment="1">
      <alignment horizontal="left" vertical="center"/>
    </xf>
    <xf numFmtId="0" fontId="5" fillId="0" borderId="9" xfId="1" applyNumberFormat="1" applyFont="1" applyFill="1" applyBorder="1" applyAlignment="1">
      <alignment horizontal="center" vertical="center"/>
    </xf>
    <xf numFmtId="14" fontId="6" fillId="0" borderId="9" xfId="0" applyNumberFormat="1" applyFont="1" applyFill="1" applyBorder="1" applyAlignment="1">
      <alignment horizontal="center" vertical="center"/>
    </xf>
    <xf numFmtId="0" fontId="3" fillId="0" borderId="9" xfId="0" applyNumberFormat="1" applyFont="1" applyFill="1" applyBorder="1" applyAlignment="1">
      <alignment horizontal="justify" vertical="top" wrapText="1"/>
    </xf>
    <xf numFmtId="1" fontId="3" fillId="0" borderId="9" xfId="1" applyNumberFormat="1" applyFont="1" applyFill="1" applyBorder="1" applyAlignment="1">
      <alignment horizontal="center" vertical="center" wrapText="1"/>
    </xf>
    <xf numFmtId="0" fontId="3" fillId="0" borderId="9" xfId="0" applyNumberFormat="1" applyFont="1" applyFill="1" applyBorder="1" applyAlignment="1">
      <alignment horizontal="center" vertical="center" wrapText="1"/>
    </xf>
    <xf numFmtId="3" fontId="3" fillId="0" borderId="9" xfId="1" applyNumberFormat="1" applyFont="1" applyFill="1" applyBorder="1" applyAlignment="1">
      <alignment horizontal="right" vertical="center"/>
    </xf>
    <xf numFmtId="14" fontId="4" fillId="0" borderId="9" xfId="0" applyNumberFormat="1" applyFont="1" applyFill="1" applyBorder="1" applyAlignment="1">
      <alignment vertical="center"/>
    </xf>
    <xf numFmtId="14" fontId="3" fillId="0" borderId="9" xfId="1" applyNumberFormat="1" applyFont="1" applyFill="1" applyBorder="1" applyAlignment="1">
      <alignment horizontal="center" vertical="center"/>
    </xf>
    <xf numFmtId="49" fontId="3" fillId="0" borderId="9" xfId="1" applyNumberFormat="1" applyFont="1" applyFill="1" applyBorder="1" applyAlignment="1">
      <alignment horizontal="center" vertical="center"/>
    </xf>
    <xf numFmtId="14" fontId="5" fillId="0" borderId="9" xfId="1" applyNumberFormat="1" applyFont="1" applyFill="1" applyBorder="1" applyAlignment="1">
      <alignment horizontal="center" vertical="center"/>
    </xf>
    <xf numFmtId="3" fontId="3" fillId="0" borderId="9" xfId="1" applyNumberFormat="1" applyFont="1" applyFill="1" applyBorder="1" applyAlignment="1">
      <alignment vertical="center"/>
    </xf>
    <xf numFmtId="1" fontId="4" fillId="0" borderId="9" xfId="1" applyNumberFormat="1" applyFont="1" applyFill="1" applyBorder="1" applyAlignment="1">
      <alignment horizontal="center" vertical="center"/>
    </xf>
    <xf numFmtId="14" fontId="4" fillId="0" borderId="9" xfId="0" applyNumberFormat="1" applyFont="1" applyFill="1" applyBorder="1" applyAlignment="1">
      <alignment horizontal="center" vertical="center"/>
    </xf>
    <xf numFmtId="43" fontId="4" fillId="0" borderId="9" xfId="1" applyFont="1" applyFill="1" applyBorder="1" applyAlignment="1">
      <alignment horizontal="center" vertical="center"/>
    </xf>
    <xf numFmtId="9" fontId="5" fillId="0" borderId="9" xfId="2" applyFont="1" applyFill="1" applyBorder="1" applyAlignment="1">
      <alignment horizontal="center" vertical="center" wrapText="1"/>
    </xf>
    <xf numFmtId="49" fontId="5" fillId="0" borderId="9" xfId="2" applyNumberFormat="1" applyFont="1" applyFill="1" applyBorder="1" applyAlignment="1">
      <alignment horizontal="center" vertical="center" wrapText="1"/>
    </xf>
    <xf numFmtId="14" fontId="19" fillId="0" borderId="9" xfId="0" applyNumberFormat="1" applyFont="1" applyFill="1" applyBorder="1" applyAlignment="1">
      <alignment horizontal="center" vertical="center"/>
    </xf>
    <xf numFmtId="0" fontId="5" fillId="0" borderId="1" xfId="0" applyFont="1" applyBorder="1" applyAlignment="1">
      <alignment horizontal="left" wrapText="1"/>
    </xf>
    <xf numFmtId="0" fontId="3" fillId="0" borderId="1" xfId="0" applyFont="1" applyBorder="1" applyAlignment="1">
      <alignment horizontal="right" vertical="center"/>
    </xf>
    <xf numFmtId="0" fontId="3" fillId="0" borderId="1" xfId="0" applyFont="1" applyBorder="1" applyAlignment="1">
      <alignment vertical="center"/>
    </xf>
    <xf numFmtId="3" fontId="5" fillId="0" borderId="1" xfId="0" applyNumberFormat="1" applyFont="1" applyBorder="1" applyAlignment="1">
      <alignment horizontal="right" vertical="center"/>
    </xf>
    <xf numFmtId="0" fontId="13" fillId="22" borderId="1" xfId="0" applyFont="1" applyFill="1" applyBorder="1" applyAlignment="1">
      <alignment horizontal="center" vertical="center" wrapText="1"/>
    </xf>
    <xf numFmtId="0" fontId="13" fillId="0" borderId="1" xfId="0" applyFont="1" applyBorder="1" applyAlignment="1">
      <alignment horizontal="center" vertical="center"/>
    </xf>
    <xf numFmtId="0" fontId="9" fillId="0" borderId="1" xfId="0" applyFont="1" applyBorder="1" applyAlignment="1">
      <alignment horizontal="justify" vertical="center"/>
    </xf>
    <xf numFmtId="168" fontId="5" fillId="18" borderId="1" xfId="1" applyNumberFormat="1" applyFont="1" applyFill="1" applyBorder="1" applyAlignment="1">
      <alignment horizontal="center" vertical="center" wrapText="1"/>
    </xf>
    <xf numFmtId="0" fontId="11" fillId="0" borderId="1" xfId="0" applyFont="1" applyBorder="1" applyAlignment="1">
      <alignment vertical="center"/>
    </xf>
    <xf numFmtId="0" fontId="20" fillId="0" borderId="1" xfId="0" applyFont="1" applyBorder="1" applyAlignment="1">
      <alignment vertical="center" wrapText="1"/>
    </xf>
    <xf numFmtId="0" fontId="20" fillId="0" borderId="1" xfId="0" applyFont="1" applyBorder="1"/>
    <xf numFmtId="0" fontId="22" fillId="0" borderId="1" xfId="9" applyFont="1" applyBorder="1"/>
    <xf numFmtId="0" fontId="5" fillId="0" borderId="1" xfId="0" applyFont="1" applyFill="1" applyBorder="1" applyAlignment="1">
      <alignment horizontal="right" vertical="center" wrapText="1"/>
    </xf>
    <xf numFmtId="0" fontId="3" fillId="0" borderId="1" xfId="0" applyFont="1" applyFill="1" applyBorder="1" applyAlignment="1">
      <alignment horizontal="right" vertical="center" wrapText="1"/>
    </xf>
    <xf numFmtId="49" fontId="5" fillId="0" borderId="1" xfId="0" applyNumberFormat="1" applyFont="1" applyFill="1" applyBorder="1" applyAlignment="1">
      <alignment horizontal="right" vertical="center"/>
    </xf>
    <xf numFmtId="1" fontId="9" fillId="0" borderId="1" xfId="0" applyNumberFormat="1" applyFont="1" applyFill="1" applyBorder="1" applyAlignment="1">
      <alignment horizontal="right" vertical="center" wrapText="1"/>
    </xf>
    <xf numFmtId="0" fontId="3" fillId="0" borderId="9" xfId="0" applyFont="1" applyFill="1" applyBorder="1" applyAlignment="1">
      <alignment horizontal="right" vertical="center"/>
    </xf>
    <xf numFmtId="0" fontId="3" fillId="0" borderId="0" xfId="0" applyFont="1" applyFill="1" applyAlignment="1">
      <alignment horizontal="right" vertical="center"/>
    </xf>
    <xf numFmtId="0" fontId="8" fillId="0" borderId="0" xfId="9" applyAlignment="1">
      <alignment horizontal="center" vertical="center"/>
    </xf>
    <xf numFmtId="0" fontId="5" fillId="0" borderId="1" xfId="10" applyFont="1" applyFill="1" applyBorder="1" applyAlignment="1">
      <alignment horizontal="center" vertical="center" wrapText="1"/>
    </xf>
    <xf numFmtId="49" fontId="5" fillId="0" borderId="2" xfId="0" applyNumberFormat="1" applyFont="1" applyFill="1" applyBorder="1" applyAlignment="1">
      <alignment horizontal="left" vertical="center"/>
    </xf>
    <xf numFmtId="0" fontId="3" fillId="0" borderId="2" xfId="0" applyFont="1" applyFill="1" applyBorder="1" applyAlignment="1">
      <alignment horizontal="right" vertical="center"/>
    </xf>
    <xf numFmtId="0" fontId="8" fillId="0" borderId="1" xfId="9" applyBorder="1" applyAlignment="1">
      <alignment horizontal="center" vertical="center"/>
    </xf>
    <xf numFmtId="0" fontId="3" fillId="0" borderId="0" xfId="0" applyFont="1" applyAlignment="1">
      <alignment horizontal="right" vertical="center"/>
    </xf>
    <xf numFmtId="0" fontId="28" fillId="25" borderId="18" xfId="9" applyFont="1" applyFill="1" applyBorder="1" applyAlignment="1">
      <alignment horizontal="left" vertical="center" wrapText="1"/>
    </xf>
    <xf numFmtId="0" fontId="28" fillId="25" borderId="19" xfId="9" applyFont="1" applyFill="1" applyBorder="1" applyAlignment="1">
      <alignment horizontal="left" vertical="center" wrapText="1"/>
    </xf>
    <xf numFmtId="0" fontId="28" fillId="25" borderId="20" xfId="9" applyFont="1" applyFill="1" applyBorder="1" applyAlignment="1">
      <alignment horizontal="left" vertical="center" wrapText="1"/>
    </xf>
    <xf numFmtId="0" fontId="28" fillId="26" borderId="21" xfId="9" applyFont="1" applyFill="1" applyBorder="1" applyAlignment="1">
      <alignment horizontal="left" vertical="center" wrapText="1"/>
    </xf>
    <xf numFmtId="0" fontId="29" fillId="27" borderId="17" xfId="0" applyFont="1" applyFill="1" applyBorder="1" applyAlignment="1">
      <alignment horizontal="left" vertical="center" wrapText="1"/>
    </xf>
    <xf numFmtId="0" fontId="29" fillId="27" borderId="22" xfId="0" applyFont="1" applyFill="1" applyBorder="1" applyAlignment="1">
      <alignment horizontal="left" vertical="center" wrapText="1"/>
    </xf>
    <xf numFmtId="8" fontId="29" fillId="27" borderId="22" xfId="0" applyNumberFormat="1" applyFont="1" applyFill="1" applyBorder="1" applyAlignment="1">
      <alignment horizontal="left" vertical="center" wrapText="1"/>
    </xf>
    <xf numFmtId="6" fontId="29" fillId="27" borderId="22" xfId="0" applyNumberFormat="1" applyFont="1" applyFill="1" applyBorder="1" applyAlignment="1">
      <alignment horizontal="left" vertical="center" wrapText="1"/>
    </xf>
    <xf numFmtId="0" fontId="28" fillId="26" borderId="23" xfId="9" applyFont="1" applyFill="1" applyBorder="1" applyAlignment="1">
      <alignment horizontal="left" vertical="center" wrapText="1"/>
    </xf>
    <xf numFmtId="0" fontId="29" fillId="27" borderId="24" xfId="0" applyFont="1" applyFill="1" applyBorder="1" applyAlignment="1">
      <alignment horizontal="left" vertical="center" wrapText="1"/>
    </xf>
    <xf numFmtId="0" fontId="29" fillId="27" borderId="25" xfId="0" applyFont="1" applyFill="1" applyBorder="1" applyAlignment="1">
      <alignment horizontal="left" vertical="center" wrapText="1"/>
    </xf>
    <xf numFmtId="0" fontId="27" fillId="0" borderId="0" xfId="0" applyFont="1" applyAlignment="1">
      <alignment vertical="center"/>
    </xf>
    <xf numFmtId="49" fontId="8" fillId="0" borderId="1" xfId="9" applyNumberFormat="1" applyFill="1" applyBorder="1" applyAlignment="1">
      <alignment horizontal="center" vertical="center"/>
    </xf>
    <xf numFmtId="0" fontId="15" fillId="0" borderId="1" xfId="9" applyFont="1" applyFill="1" applyBorder="1" applyAlignment="1">
      <alignment horizontal="center" vertical="center"/>
    </xf>
    <xf numFmtId="9" fontId="7" fillId="0" borderId="1" xfId="2" applyFont="1" applyFill="1" applyBorder="1" applyAlignment="1">
      <alignment horizontal="center" textRotation="255" wrapText="1"/>
    </xf>
    <xf numFmtId="9" fontId="7" fillId="0" borderId="2" xfId="2" applyFont="1" applyFill="1" applyBorder="1" applyAlignment="1">
      <alignment horizontal="center" textRotation="255" wrapText="1"/>
    </xf>
    <xf numFmtId="9" fontId="7" fillId="0" borderId="9" xfId="2" applyFont="1" applyFill="1" applyBorder="1" applyAlignment="1">
      <alignment horizontal="center" textRotation="255" wrapText="1"/>
    </xf>
    <xf numFmtId="0" fontId="30" fillId="0" borderId="2" xfId="0" applyFont="1" applyFill="1" applyBorder="1" applyAlignment="1">
      <alignment horizontal="center" vertical="center" wrapText="1"/>
    </xf>
    <xf numFmtId="0" fontId="31" fillId="0" borderId="1" xfId="0" applyFont="1" applyFill="1" applyBorder="1" applyAlignment="1">
      <alignment horizontal="left" vertical="center" wrapText="1"/>
    </xf>
    <xf numFmtId="0" fontId="30" fillId="0" borderId="2" xfId="0" applyFont="1" applyFill="1" applyBorder="1" applyAlignment="1">
      <alignment horizontal="left" vertical="center" wrapText="1"/>
    </xf>
    <xf numFmtId="164" fontId="30" fillId="0" borderId="2" xfId="1" applyNumberFormat="1" applyFont="1" applyFill="1" applyBorder="1" applyAlignment="1">
      <alignment horizontal="center" vertical="center"/>
    </xf>
    <xf numFmtId="49" fontId="31" fillId="0" borderId="2" xfId="0" applyNumberFormat="1" applyFont="1" applyFill="1" applyBorder="1" applyAlignment="1">
      <alignment horizontal="center" vertical="center"/>
    </xf>
    <xf numFmtId="1" fontId="32" fillId="0" borderId="2" xfId="1" applyNumberFormat="1" applyFont="1" applyFill="1" applyBorder="1" applyAlignment="1">
      <alignment horizontal="center" vertical="center"/>
    </xf>
    <xf numFmtId="14" fontId="32" fillId="0" borderId="2" xfId="0" applyNumberFormat="1" applyFont="1" applyFill="1" applyBorder="1" applyAlignment="1">
      <alignment horizontal="center" vertical="center"/>
    </xf>
    <xf numFmtId="1" fontId="4" fillId="0" borderId="2" xfId="1" applyNumberFormat="1" applyFont="1" applyFill="1" applyBorder="1" applyAlignment="1">
      <alignment horizontal="center" vertical="center"/>
    </xf>
    <xf numFmtId="14" fontId="32" fillId="0" borderId="2" xfId="0" applyNumberFormat="1" applyFont="1" applyFill="1" applyBorder="1" applyAlignment="1">
      <alignment horizontal="center" vertical="center" wrapText="1"/>
    </xf>
    <xf numFmtId="43" fontId="32" fillId="0" borderId="2" xfId="1" applyFont="1" applyFill="1" applyBorder="1" applyAlignment="1">
      <alignment horizontal="center" vertical="center"/>
    </xf>
    <xf numFmtId="43" fontId="30" fillId="0" borderId="2" xfId="1" applyFont="1" applyFill="1" applyBorder="1" applyAlignment="1">
      <alignment horizontal="center" vertical="center"/>
    </xf>
    <xf numFmtId="0" fontId="31" fillId="0" borderId="2" xfId="0" applyFont="1" applyFill="1" applyBorder="1" applyAlignment="1">
      <alignment horizontal="center" vertical="center" wrapText="1"/>
    </xf>
    <xf numFmtId="0" fontId="5" fillId="18" borderId="1" xfId="0" applyFont="1" applyFill="1" applyBorder="1" applyAlignment="1">
      <alignment horizontal="center" vertical="center" wrapText="1"/>
    </xf>
    <xf numFmtId="0" fontId="5" fillId="23" borderId="1" xfId="0" applyFont="1" applyFill="1" applyBorder="1" applyAlignment="1">
      <alignment horizontal="center" vertical="center" wrapText="1"/>
    </xf>
    <xf numFmtId="168" fontId="5" fillId="4" borderId="1" xfId="1" applyNumberFormat="1" applyFont="1" applyFill="1" applyBorder="1" applyAlignment="1">
      <alignment horizontal="center" vertical="center" wrapText="1"/>
    </xf>
    <xf numFmtId="43" fontId="5" fillId="18" borderId="1" xfId="1" applyFont="1" applyFill="1" applyBorder="1" applyAlignment="1">
      <alignment horizontal="center" vertical="center"/>
    </xf>
    <xf numFmtId="43" fontId="5" fillId="18" borderId="1" xfId="1" applyFont="1" applyFill="1" applyBorder="1" applyAlignment="1">
      <alignment horizontal="center" vertical="center" wrapText="1"/>
    </xf>
    <xf numFmtId="0" fontId="5" fillId="0" borderId="0" xfId="1" applyNumberFormat="1" applyFont="1" applyFill="1" applyBorder="1" applyAlignment="1">
      <alignment horizontal="center" vertical="center"/>
    </xf>
    <xf numFmtId="0" fontId="14" fillId="28" borderId="1" xfId="9" applyNumberFormat="1" applyFont="1" applyFill="1" applyBorder="1" applyAlignment="1">
      <alignment horizontal="center" vertical="center"/>
    </xf>
    <xf numFmtId="0" fontId="22" fillId="28" borderId="1" xfId="9" applyNumberFormat="1" applyFont="1" applyFill="1" applyBorder="1" applyAlignment="1">
      <alignment horizontal="center" vertical="center"/>
    </xf>
    <xf numFmtId="14" fontId="4" fillId="0" borderId="2" xfId="0" applyNumberFormat="1" applyFont="1" applyFill="1" applyBorder="1" applyAlignment="1">
      <alignment horizontal="center" vertical="center"/>
    </xf>
    <xf numFmtId="43" fontId="4" fillId="0" borderId="2" xfId="1" applyFont="1" applyFill="1" applyBorder="1" applyAlignment="1">
      <alignment horizontal="center" vertical="center"/>
    </xf>
    <xf numFmtId="43" fontId="3" fillId="0" borderId="2" xfId="1" applyFont="1" applyFill="1" applyBorder="1" applyAlignment="1">
      <alignment horizontal="center" vertical="center"/>
    </xf>
    <xf numFmtId="0" fontId="8" fillId="0" borderId="1" xfId="9" applyNumberFormat="1" applyFill="1" applyBorder="1" applyAlignment="1">
      <alignment horizontal="center" vertical="center"/>
    </xf>
    <xf numFmtId="14" fontId="3" fillId="0" borderId="1" xfId="0" applyNumberFormat="1" applyFont="1" applyFill="1" applyBorder="1" applyAlignment="1">
      <alignment horizontal="center" vertical="center"/>
    </xf>
    <xf numFmtId="0" fontId="4" fillId="0" borderId="1" xfId="0" applyFont="1" applyFill="1" applyBorder="1" applyAlignment="1">
      <alignment horizontal="left" vertical="center" wrapText="1"/>
    </xf>
    <xf numFmtId="0" fontId="7" fillId="3" borderId="1" xfId="1" applyNumberFormat="1" applyFont="1" applyFill="1" applyBorder="1" applyAlignment="1">
      <alignment horizontal="center" vertical="center" wrapText="1"/>
    </xf>
    <xf numFmtId="167" fontId="7" fillId="3" borderId="1" xfId="1" applyNumberFormat="1" applyFont="1" applyFill="1" applyBorder="1" applyAlignment="1">
      <alignment horizontal="center" vertical="center" wrapText="1"/>
    </xf>
    <xf numFmtId="4" fontId="5" fillId="0" borderId="1" xfId="1" applyNumberFormat="1" applyFont="1" applyFill="1" applyBorder="1" applyAlignment="1">
      <alignment horizontal="center" vertical="center" wrapText="1"/>
    </xf>
    <xf numFmtId="0" fontId="8" fillId="0" borderId="0" xfId="9"/>
    <xf numFmtId="4" fontId="5" fillId="0" borderId="1" xfId="1" applyNumberFormat="1" applyFont="1" applyFill="1" applyBorder="1" applyAlignment="1">
      <alignment horizontal="right" vertical="center" wrapText="1"/>
    </xf>
    <xf numFmtId="168" fontId="0" fillId="0" borderId="0" xfId="0" applyNumberFormat="1"/>
    <xf numFmtId="0" fontId="27" fillId="0" borderId="0" xfId="0" applyFont="1"/>
    <xf numFmtId="0" fontId="33" fillId="0" borderId="0" xfId="0" applyFont="1"/>
    <xf numFmtId="0" fontId="34" fillId="0" borderId="0" xfId="0" applyFont="1"/>
    <xf numFmtId="3" fontId="27" fillId="0" borderId="0" xfId="0" applyNumberFormat="1" applyFont="1"/>
    <xf numFmtId="0" fontId="0" fillId="0" borderId="0" xfId="0" applyAlignment="1">
      <alignment vertical="center" wrapText="1"/>
    </xf>
    <xf numFmtId="0" fontId="8" fillId="0" borderId="0" xfId="9" applyAlignment="1">
      <alignment vertical="center" wrapText="1"/>
    </xf>
    <xf numFmtId="8" fontId="0" fillId="0" borderId="0" xfId="0" applyNumberFormat="1" applyAlignment="1">
      <alignment vertical="center" wrapText="1"/>
    </xf>
    <xf numFmtId="6" fontId="0" fillId="0" borderId="0" xfId="0" applyNumberFormat="1" applyAlignment="1">
      <alignment vertical="center" wrapText="1"/>
    </xf>
    <xf numFmtId="1" fontId="5" fillId="0" borderId="0" xfId="1" applyNumberFormat="1" applyFont="1" applyFill="1" applyAlignment="1">
      <alignment horizontal="center" vertical="center"/>
    </xf>
    <xf numFmtId="14" fontId="5" fillId="0" borderId="0" xfId="0" applyNumberFormat="1" applyFont="1" applyFill="1" applyAlignment="1">
      <alignment vertical="center"/>
    </xf>
    <xf numFmtId="0" fontId="5" fillId="0" borderId="0" xfId="0" applyFont="1" applyFill="1" applyAlignment="1">
      <alignment horizontal="left" vertical="center"/>
    </xf>
    <xf numFmtId="0" fontId="5" fillId="0" borderId="1" xfId="9" applyFont="1" applyFill="1" applyBorder="1" applyAlignment="1">
      <alignment horizontal="center" vertical="center"/>
    </xf>
    <xf numFmtId="167" fontId="5" fillId="0" borderId="1" xfId="1" applyNumberFormat="1" applyFont="1" applyFill="1" applyBorder="1" applyAlignment="1">
      <alignment horizontal="center" vertical="center"/>
    </xf>
    <xf numFmtId="4" fontId="27" fillId="0" borderId="0" xfId="0" applyNumberFormat="1" applyFont="1"/>
    <xf numFmtId="0" fontId="27" fillId="21" borderId="0" xfId="0" applyFont="1" applyFill="1"/>
    <xf numFmtId="4" fontId="27" fillId="21" borderId="0" xfId="0" applyNumberFormat="1" applyFont="1" applyFill="1"/>
    <xf numFmtId="0" fontId="8" fillId="0" borderId="0" xfId="9" applyAlignment="1">
      <alignment horizontal="center" vertical="center" wrapText="1"/>
    </xf>
    <xf numFmtId="4" fontId="35" fillId="0" borderId="0" xfId="0" applyNumberFormat="1" applyFont="1"/>
    <xf numFmtId="4" fontId="8" fillId="0" borderId="0" xfId="9" applyNumberFormat="1" applyAlignment="1">
      <alignment horizontal="center" vertical="center" wrapText="1"/>
    </xf>
    <xf numFmtId="4" fontId="0" fillId="0" borderId="0" xfId="0" applyNumberFormat="1" applyAlignment="1">
      <alignment vertical="center" wrapText="1"/>
    </xf>
    <xf numFmtId="4" fontId="0" fillId="0" borderId="0" xfId="0" applyNumberFormat="1"/>
    <xf numFmtId="4" fontId="7" fillId="3" borderId="1" xfId="1" applyNumberFormat="1" applyFont="1" applyFill="1" applyBorder="1" applyAlignment="1">
      <alignment horizontal="center" vertical="center" wrapText="1"/>
    </xf>
    <xf numFmtId="4" fontId="5" fillId="0" borderId="1" xfId="1" applyNumberFormat="1" applyFont="1" applyFill="1" applyBorder="1" applyAlignment="1">
      <alignment horizontal="right" vertical="center"/>
    </xf>
    <xf numFmtId="0" fontId="5" fillId="0" borderId="1" xfId="0" applyFont="1" applyFill="1" applyBorder="1" applyAlignment="1">
      <alignment horizontal="center" vertical="center"/>
    </xf>
    <xf numFmtId="0" fontId="5" fillId="0" borderId="0" xfId="0" applyFont="1" applyFill="1" applyBorder="1" applyAlignment="1">
      <alignment horizontal="center" vertical="center"/>
    </xf>
    <xf numFmtId="0" fontId="5" fillId="0" borderId="0" xfId="0" applyFont="1" applyFill="1" applyAlignment="1">
      <alignment horizontal="right" vertical="center"/>
    </xf>
    <xf numFmtId="14" fontId="7" fillId="0" borderId="0" xfId="0" applyNumberFormat="1" applyFont="1" applyFill="1" applyAlignment="1">
      <alignment horizontal="center" vertical="center"/>
    </xf>
    <xf numFmtId="0" fontId="5" fillId="0" borderId="0" xfId="0" applyFont="1" applyFill="1" applyAlignment="1">
      <alignment horizontal="left" vertical="center" wrapText="1"/>
    </xf>
    <xf numFmtId="0" fontId="5" fillId="0" borderId="0" xfId="0" applyNumberFormat="1" applyFont="1" applyFill="1" applyAlignment="1">
      <alignment horizontal="justify" vertical="top" wrapText="1"/>
    </xf>
    <xf numFmtId="1" fontId="5" fillId="0" borderId="0" xfId="1" applyNumberFormat="1" applyFont="1" applyFill="1" applyAlignment="1">
      <alignment horizontal="center" vertical="center" wrapText="1"/>
    </xf>
    <xf numFmtId="0" fontId="5" fillId="0" borderId="0" xfId="0" applyNumberFormat="1" applyFont="1" applyFill="1" applyAlignment="1">
      <alignment horizontal="center" vertical="center" wrapText="1"/>
    </xf>
    <xf numFmtId="4" fontId="5" fillId="0" borderId="0" xfId="1" applyNumberFormat="1" applyFont="1" applyFill="1" applyAlignment="1">
      <alignment horizontal="right" vertical="center"/>
    </xf>
    <xf numFmtId="3" fontId="5" fillId="0" borderId="0" xfId="1" applyNumberFormat="1" applyFont="1" applyFill="1" applyAlignment="1">
      <alignment vertical="center"/>
    </xf>
    <xf numFmtId="4" fontId="5" fillId="0" borderId="0" xfId="1" applyNumberFormat="1" applyFont="1" applyFill="1" applyAlignment="1">
      <alignment horizontal="center" vertical="center"/>
    </xf>
    <xf numFmtId="164" fontId="5" fillId="0" borderId="0" xfId="1" applyNumberFormat="1" applyFont="1" applyFill="1" applyAlignment="1">
      <alignment horizontal="center" vertical="center" wrapText="1"/>
    </xf>
    <xf numFmtId="0" fontId="5" fillId="0" borderId="0" xfId="0" applyFont="1" applyFill="1" applyAlignment="1">
      <alignment vertical="center" wrapText="1"/>
    </xf>
    <xf numFmtId="0" fontId="8" fillId="0" borderId="1" xfId="9" applyFill="1" applyBorder="1" applyAlignment="1">
      <alignment horizontal="center" vertical="center"/>
    </xf>
    <xf numFmtId="0" fontId="5" fillId="0" borderId="0" xfId="0" applyNumberFormat="1" applyFont="1" applyFill="1" applyAlignment="1">
      <alignment vertical="center" wrapText="1"/>
    </xf>
    <xf numFmtId="0" fontId="7" fillId="0" borderId="1" xfId="0" applyFont="1" applyFill="1" applyBorder="1" applyAlignment="1">
      <alignment horizontal="center" vertical="center"/>
    </xf>
    <xf numFmtId="4" fontId="7" fillId="3" borderId="1" xfId="3" applyNumberFormat="1" applyFont="1" applyFill="1" applyBorder="1" applyAlignment="1">
      <alignment horizontal="center" vertical="center" wrapText="1"/>
    </xf>
    <xf numFmtId="3" fontId="7" fillId="3" borderId="1" xfId="3" applyNumberFormat="1" applyFont="1" applyFill="1" applyBorder="1" applyAlignment="1">
      <alignment horizontal="center" vertical="center" wrapText="1"/>
    </xf>
    <xf numFmtId="14" fontId="5" fillId="0" borderId="1" xfId="9" applyNumberFormat="1" applyFont="1" applyFill="1" applyBorder="1" applyAlignment="1">
      <alignment horizontal="center" vertical="center" wrapText="1"/>
    </xf>
    <xf numFmtId="168" fontId="7" fillId="3" borderId="1" xfId="1" applyNumberFormat="1" applyFont="1" applyFill="1" applyBorder="1" applyAlignment="1">
      <alignment horizontal="center" vertical="center" wrapText="1"/>
    </xf>
    <xf numFmtId="49" fontId="7" fillId="3" borderId="1" xfId="3" applyNumberFormat="1" applyFont="1" applyFill="1" applyBorder="1" applyAlignment="1">
      <alignment horizontal="center" vertical="center" wrapText="1"/>
    </xf>
    <xf numFmtId="168" fontId="5" fillId="0" borderId="1" xfId="1" applyNumberFormat="1" applyFont="1" applyFill="1" applyBorder="1" applyAlignment="1">
      <alignment horizontal="center" vertical="center" wrapText="1"/>
    </xf>
    <xf numFmtId="1" fontId="5" fillId="0" borderId="1" xfId="1"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14" fontId="5"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1" fontId="5" fillId="0" borderId="1" xfId="1" applyNumberFormat="1" applyFont="1" applyFill="1" applyBorder="1" applyAlignment="1">
      <alignment horizontal="center" vertical="center"/>
    </xf>
    <xf numFmtId="0" fontId="7" fillId="0" borderId="1" xfId="0" applyFont="1" applyFill="1" applyBorder="1" applyAlignment="1">
      <alignment horizontal="left" vertical="center"/>
    </xf>
    <xf numFmtId="49" fontId="7" fillId="0" borderId="1" xfId="0" applyNumberFormat="1" applyFont="1" applyFill="1" applyBorder="1" applyAlignment="1">
      <alignment horizontal="left" vertical="center"/>
    </xf>
    <xf numFmtId="0" fontId="8" fillId="0" borderId="0" xfId="9" applyFill="1" applyAlignment="1">
      <alignment horizontal="center" vertical="center"/>
    </xf>
    <xf numFmtId="9" fontId="7" fillId="0" borderId="1" xfId="2" applyFont="1" applyFill="1" applyBorder="1" applyAlignment="1">
      <alignment horizontal="center" textRotation="255" wrapText="1"/>
    </xf>
    <xf numFmtId="9" fontId="7" fillId="0" borderId="14" xfId="2" applyFont="1" applyFill="1" applyBorder="1" applyAlignment="1">
      <alignment horizontal="center" textRotation="255" wrapText="1"/>
    </xf>
    <xf numFmtId="9" fontId="7" fillId="0" borderId="9" xfId="2" applyFont="1" applyFill="1" applyBorder="1" applyAlignment="1">
      <alignment horizontal="center" textRotation="255" wrapText="1"/>
    </xf>
    <xf numFmtId="9" fontId="7" fillId="0" borderId="2" xfId="2" applyFont="1" applyFill="1" applyBorder="1" applyAlignment="1">
      <alignment horizontal="center" textRotation="255" wrapText="1"/>
    </xf>
    <xf numFmtId="9" fontId="7" fillId="0" borderId="1" xfId="2" applyFont="1" applyFill="1" applyBorder="1" applyAlignment="1">
      <alignment horizontal="center" vertical="center" textRotation="255" wrapText="1"/>
    </xf>
    <xf numFmtId="49" fontId="7" fillId="20" borderId="1" xfId="3" applyNumberFormat="1" applyFont="1" applyFill="1" applyBorder="1" applyAlignment="1">
      <alignment horizontal="center" vertical="center" wrapText="1"/>
    </xf>
  </cellXfs>
  <cellStyles count="12">
    <cellStyle name="BodyStyle" xfId="11"/>
    <cellStyle name="Énfasis1" xfId="10" builtinId="29"/>
    <cellStyle name="Hipervínculo" xfId="9" builtinId="8"/>
    <cellStyle name="Millares" xfId="1" builtinId="3"/>
    <cellStyle name="Millares 2" xfId="4"/>
    <cellStyle name="Normal" xfId="0" builtinId="0"/>
    <cellStyle name="Normal 15" xfId="5"/>
    <cellStyle name="Normal 17" xfId="6"/>
    <cellStyle name="Normal 2" xfId="3"/>
    <cellStyle name="Normal 6" xfId="7"/>
    <cellStyle name="Normal 9" xfId="8"/>
    <cellStyle name="Porcentaje" xfId="2" builtinId="5"/>
  </cellStyles>
  <dxfs count="518">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FF00"/>
      </font>
      <fill>
        <patternFill>
          <fgColor rgb="FFFF0000"/>
          <bgColor rgb="FFFF0000"/>
        </patternFill>
      </fill>
    </dxf>
    <dxf>
      <font>
        <color rgb="FF9C0006"/>
      </font>
      <fill>
        <patternFill>
          <bgColor rgb="FFFFC7CE"/>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ont>
        <color rgb="FF9C0006"/>
      </font>
      <fill>
        <patternFill>
          <bgColor rgb="FFFFC7CE"/>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s>
  <tableStyles count="0" defaultTableStyle="TableStyleMedium2" defaultPivotStyle="PivotStyleLight16"/>
  <colors>
    <mruColors>
      <color rgb="FF00FF00"/>
      <color rgb="FFFFFF99"/>
      <color rgb="FFFF0066"/>
      <color rgb="FFFFCCCC"/>
      <color rgb="FFFF6600"/>
      <color rgb="FFFF9999"/>
      <color rgb="FFFF7C80"/>
      <color rgb="FF000099"/>
      <color rgb="FF0066FF"/>
      <color rgb="FFFF505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2.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www.colombiacompra.gov.co/tienda-virtual-del-estado-colombiano/ordenes-de-compra?number_order=&amp;state=&amp;entity=migracion&amp;sort=desc&amp;order=Orden%20de%20Compr" TargetMode="External"/></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www.colombiacompra.gov.co/tienda-virtual-del-estado-colombiano/ordenes-de-compra?number_order=&amp;state=&amp;entity=UNIDAD%20ADMINISTRATIVA%20ESPECIAL%20MIGRACION%20COLOMBIA&amp;tool=&amp;date_to=2016-06-27&amp;date_from=2016-01-01&amp;sort=desc&amp;order=Orden%20de%20Compr" TargetMode="External"/></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123825</xdr:colOff>
      <xdr:row>1</xdr:row>
      <xdr:rowOff>123825</xdr:rowOff>
    </xdr:to>
    <xdr:pic>
      <xdr:nvPicPr>
        <xdr:cNvPr id="2" name="1 Imagen" descr="orden descendente">
          <a:hlinkClick xmlns:r="http://schemas.openxmlformats.org/officeDocument/2006/relationships" r:id="rId1" tooltip="ordenar por Orden de Compra"/>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62000" y="200025"/>
          <a:ext cx="123825" cy="123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105</xdr:col>
      <xdr:colOff>179294</xdr:colOff>
      <xdr:row>0</xdr:row>
      <xdr:rowOff>493059</xdr:rowOff>
    </xdr:from>
    <xdr:to>
      <xdr:col>105</xdr:col>
      <xdr:colOff>795618</xdr:colOff>
      <xdr:row>1</xdr:row>
      <xdr:rowOff>728382</xdr:rowOff>
    </xdr:to>
    <xdr:sp macro="" textlink="">
      <xdr:nvSpPr>
        <xdr:cNvPr id="2" name="1 Flecha arriba"/>
        <xdr:cNvSpPr/>
      </xdr:nvSpPr>
      <xdr:spPr>
        <a:xfrm>
          <a:off x="100182269" y="493059"/>
          <a:ext cx="616324" cy="835398"/>
        </a:xfrm>
        <a:prstGeom prst="upArrow">
          <a:avLst/>
        </a:prstGeom>
        <a:solidFill>
          <a:srgbClr val="00B05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105</xdr:col>
      <xdr:colOff>179294</xdr:colOff>
      <xdr:row>103</xdr:row>
      <xdr:rowOff>493059</xdr:rowOff>
    </xdr:from>
    <xdr:to>
      <xdr:col>105</xdr:col>
      <xdr:colOff>795618</xdr:colOff>
      <xdr:row>104</xdr:row>
      <xdr:rowOff>728382</xdr:rowOff>
    </xdr:to>
    <xdr:sp macro="" textlink="">
      <xdr:nvSpPr>
        <xdr:cNvPr id="3" name="2 Flecha arriba"/>
        <xdr:cNvSpPr/>
      </xdr:nvSpPr>
      <xdr:spPr>
        <a:xfrm>
          <a:off x="100182269" y="96209784"/>
          <a:ext cx="616324" cy="806823"/>
        </a:xfrm>
        <a:prstGeom prst="upArrow">
          <a:avLst/>
        </a:prstGeom>
        <a:solidFill>
          <a:srgbClr val="00B05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105</xdr:col>
      <xdr:colOff>179294</xdr:colOff>
      <xdr:row>49</xdr:row>
      <xdr:rowOff>493059</xdr:rowOff>
    </xdr:from>
    <xdr:to>
      <xdr:col>105</xdr:col>
      <xdr:colOff>795618</xdr:colOff>
      <xdr:row>50</xdr:row>
      <xdr:rowOff>728382</xdr:rowOff>
    </xdr:to>
    <xdr:sp macro="" textlink="">
      <xdr:nvSpPr>
        <xdr:cNvPr id="4" name="3 Flecha arriba"/>
        <xdr:cNvSpPr/>
      </xdr:nvSpPr>
      <xdr:spPr>
        <a:xfrm>
          <a:off x="100182269" y="49270584"/>
          <a:ext cx="616324" cy="1625973"/>
        </a:xfrm>
        <a:prstGeom prst="upArrow">
          <a:avLst/>
        </a:prstGeom>
        <a:solidFill>
          <a:srgbClr val="00B05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105</xdr:col>
      <xdr:colOff>179294</xdr:colOff>
      <xdr:row>54</xdr:row>
      <xdr:rowOff>493059</xdr:rowOff>
    </xdr:from>
    <xdr:to>
      <xdr:col>105</xdr:col>
      <xdr:colOff>795618</xdr:colOff>
      <xdr:row>55</xdr:row>
      <xdr:rowOff>728382</xdr:rowOff>
    </xdr:to>
    <xdr:sp macro="" textlink="">
      <xdr:nvSpPr>
        <xdr:cNvPr id="5" name="4 Flecha arriba"/>
        <xdr:cNvSpPr/>
      </xdr:nvSpPr>
      <xdr:spPr>
        <a:xfrm>
          <a:off x="100182269" y="54042609"/>
          <a:ext cx="616324" cy="1225923"/>
        </a:xfrm>
        <a:prstGeom prst="upArrow">
          <a:avLst/>
        </a:prstGeom>
        <a:solidFill>
          <a:srgbClr val="00B05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0</xdr:colOff>
      <xdr:row>1</xdr:row>
      <xdr:rowOff>0</xdr:rowOff>
    </xdr:from>
    <xdr:to>
      <xdr:col>2</xdr:col>
      <xdr:colOff>123825</xdr:colOff>
      <xdr:row>1</xdr:row>
      <xdr:rowOff>123825</xdr:rowOff>
    </xdr:to>
    <xdr:pic>
      <xdr:nvPicPr>
        <xdr:cNvPr id="2" name="1 Imagen" descr="orden descendente">
          <a:hlinkClick xmlns:r="http://schemas.openxmlformats.org/officeDocument/2006/relationships" r:id="rId1" tooltip="ordenar por Orden de Compra"/>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24000" y="190500"/>
          <a:ext cx="123825" cy="123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migcolfile\MIGRACI&#211;N%202016\MIGRACI&#211;N%202016\INFORMES%202016\INFORME%20AL%20DIRECTOR%20GENERAL\PAABS%202016%20V12%20%2001%2006%20201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migcolfile\MIGRACI&#210;N%20COLOMBIA\Copia%20de%20INFORME%20DE%20GESTION%202016.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migcolfile\Contrataci&#243;n%202016\INFORME%20DE%20GESTION%202016%20(4-5-201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bs"/>
      <sheetName val="RESUMEN"/>
      <sheetName val="Hoja1"/>
      <sheetName val="Hoja2"/>
      <sheetName val="Hoja3"/>
      <sheetName val="Hoja4"/>
    </sheetNames>
    <sheetDataSet>
      <sheetData sheetId="0">
        <row r="6">
          <cell r="I6">
            <v>216000000</v>
          </cell>
        </row>
        <row r="7">
          <cell r="I7">
            <v>42000000</v>
          </cell>
        </row>
        <row r="8">
          <cell r="I8">
            <v>40250000</v>
          </cell>
        </row>
        <row r="9">
          <cell r="I9">
            <v>66000000</v>
          </cell>
        </row>
        <row r="10">
          <cell r="I10">
            <v>41580000</v>
          </cell>
        </row>
        <row r="11">
          <cell r="I11">
            <v>0</v>
          </cell>
        </row>
        <row r="12">
          <cell r="I12">
            <v>35000000</v>
          </cell>
        </row>
        <row r="13">
          <cell r="I13">
            <v>89007201</v>
          </cell>
        </row>
        <row r="14">
          <cell r="I14">
            <v>290554933</v>
          </cell>
        </row>
        <row r="15">
          <cell r="I15">
            <v>84553395.550000012</v>
          </cell>
        </row>
        <row r="16">
          <cell r="I16">
            <v>145638134</v>
          </cell>
        </row>
        <row r="17">
          <cell r="I17">
            <v>709228500</v>
          </cell>
        </row>
        <row r="18">
          <cell r="I18">
            <v>220000000</v>
          </cell>
        </row>
        <row r="19">
          <cell r="I19">
            <v>200000000</v>
          </cell>
        </row>
        <row r="20">
          <cell r="I20">
            <v>50000000</v>
          </cell>
        </row>
        <row r="21">
          <cell r="I21">
            <v>216675000</v>
          </cell>
        </row>
        <row r="22">
          <cell r="I22">
            <v>30000000</v>
          </cell>
        </row>
        <row r="23">
          <cell r="I23">
            <v>550000000</v>
          </cell>
        </row>
        <row r="24">
          <cell r="I24">
            <v>196942941.17647064</v>
          </cell>
        </row>
        <row r="25">
          <cell r="I25">
            <v>20384884.705882356</v>
          </cell>
        </row>
        <row r="26">
          <cell r="I26">
            <v>14000000</v>
          </cell>
        </row>
        <row r="27">
          <cell r="I27">
            <v>173542896</v>
          </cell>
        </row>
        <row r="28">
          <cell r="I28">
            <v>100000000</v>
          </cell>
        </row>
        <row r="29">
          <cell r="I29">
            <v>122582706.50602409</v>
          </cell>
        </row>
        <row r="30">
          <cell r="I30">
            <v>142513978.99879515</v>
          </cell>
        </row>
        <row r="31">
          <cell r="I31">
            <v>117000000</v>
          </cell>
        </row>
        <row r="32">
          <cell r="I32">
            <v>80000000</v>
          </cell>
        </row>
        <row r="33">
          <cell r="I33">
            <v>90549190.588235304</v>
          </cell>
        </row>
        <row r="34">
          <cell r="I34">
            <v>26482500</v>
          </cell>
        </row>
        <row r="35">
          <cell r="I35">
            <v>72683987</v>
          </cell>
        </row>
        <row r="36">
          <cell r="I36">
            <v>496807584</v>
          </cell>
        </row>
        <row r="37">
          <cell r="I37">
            <v>515000000</v>
          </cell>
        </row>
        <row r="38">
          <cell r="I38">
            <v>872789170.98000002</v>
          </cell>
        </row>
        <row r="39">
          <cell r="I39">
            <v>266440000</v>
          </cell>
        </row>
        <row r="40">
          <cell r="I40">
            <v>238000000</v>
          </cell>
        </row>
        <row r="41">
          <cell r="I41">
            <v>200000000</v>
          </cell>
        </row>
        <row r="42">
          <cell r="I42">
            <v>10655687.020000001</v>
          </cell>
        </row>
        <row r="43">
          <cell r="I43">
            <v>153849208.49000001</v>
          </cell>
        </row>
        <row r="44">
          <cell r="I44">
            <v>299157723.94</v>
          </cell>
        </row>
        <row r="45">
          <cell r="I45">
            <v>60000000</v>
          </cell>
        </row>
        <row r="46">
          <cell r="I46">
            <v>733890530</v>
          </cell>
        </row>
        <row r="47">
          <cell r="I47">
            <v>372826594.65771401</v>
          </cell>
        </row>
        <row r="48">
          <cell r="I48">
            <v>108000000</v>
          </cell>
        </row>
        <row r="49">
          <cell r="I49">
            <v>147600000</v>
          </cell>
        </row>
        <row r="50">
          <cell r="I50">
            <v>0</v>
          </cell>
        </row>
        <row r="51">
          <cell r="I51">
            <v>20000000</v>
          </cell>
        </row>
        <row r="52">
          <cell r="I52">
            <v>0</v>
          </cell>
        </row>
        <row r="53">
          <cell r="I53">
            <v>0</v>
          </cell>
        </row>
        <row r="54">
          <cell r="I54">
            <v>10500000</v>
          </cell>
        </row>
        <row r="55">
          <cell r="I55">
            <v>30000000</v>
          </cell>
        </row>
        <row r="56">
          <cell r="I56">
            <v>1203000000</v>
          </cell>
        </row>
        <row r="57">
          <cell r="I57">
            <v>62000000</v>
          </cell>
        </row>
        <row r="58">
          <cell r="I58">
            <v>2690408</v>
          </cell>
        </row>
        <row r="59">
          <cell r="I59">
            <v>9743360</v>
          </cell>
        </row>
        <row r="60">
          <cell r="I60">
            <v>15871197</v>
          </cell>
        </row>
        <row r="61">
          <cell r="I61">
            <v>221680449</v>
          </cell>
        </row>
        <row r="62">
          <cell r="I62">
            <v>2542128</v>
          </cell>
        </row>
        <row r="63">
          <cell r="I63">
            <v>97060333</v>
          </cell>
        </row>
        <row r="64">
          <cell r="I64">
            <v>18001104</v>
          </cell>
        </row>
        <row r="65">
          <cell r="I65">
            <v>6000000</v>
          </cell>
        </row>
        <row r="66">
          <cell r="I66">
            <v>28402000</v>
          </cell>
        </row>
        <row r="67">
          <cell r="I67">
            <v>70911322</v>
          </cell>
        </row>
        <row r="68">
          <cell r="I68">
            <v>108120000</v>
          </cell>
        </row>
        <row r="69">
          <cell r="I69">
            <v>12268812</v>
          </cell>
        </row>
        <row r="70">
          <cell r="I70">
            <v>2500000</v>
          </cell>
        </row>
        <row r="71">
          <cell r="I71">
            <v>7228800</v>
          </cell>
        </row>
        <row r="72">
          <cell r="I72">
            <v>143406330</v>
          </cell>
        </row>
        <row r="73">
          <cell r="I73">
            <v>137852960</v>
          </cell>
        </row>
        <row r="74">
          <cell r="I74">
            <v>191069920</v>
          </cell>
        </row>
        <row r="75">
          <cell r="I75">
            <v>128107145.00000001</v>
          </cell>
        </row>
        <row r="76">
          <cell r="I76">
            <v>144542855</v>
          </cell>
        </row>
        <row r="77">
          <cell r="I77">
            <v>171428570</v>
          </cell>
        </row>
        <row r="78">
          <cell r="I78">
            <v>84285710</v>
          </cell>
        </row>
        <row r="79">
          <cell r="I79">
            <v>35571430</v>
          </cell>
        </row>
        <row r="80">
          <cell r="I80">
            <v>92857145</v>
          </cell>
        </row>
        <row r="81">
          <cell r="I81">
            <v>73571430</v>
          </cell>
        </row>
        <row r="82">
          <cell r="I82">
            <v>614285710</v>
          </cell>
        </row>
        <row r="83">
          <cell r="I83">
            <v>11817000</v>
          </cell>
        </row>
        <row r="84">
          <cell r="I84">
            <v>28200000</v>
          </cell>
        </row>
        <row r="85">
          <cell r="I85">
            <v>1400000</v>
          </cell>
        </row>
        <row r="86">
          <cell r="I86">
            <v>2800000</v>
          </cell>
        </row>
        <row r="87">
          <cell r="I87">
            <v>3966900</v>
          </cell>
        </row>
        <row r="88">
          <cell r="I88">
            <v>1179150</v>
          </cell>
        </row>
        <row r="89">
          <cell r="I89">
            <v>2900000</v>
          </cell>
        </row>
        <row r="90">
          <cell r="I90">
            <v>7000000</v>
          </cell>
        </row>
        <row r="91">
          <cell r="I91">
            <v>2730000</v>
          </cell>
        </row>
        <row r="92">
          <cell r="I92">
            <v>500000</v>
          </cell>
        </row>
        <row r="93">
          <cell r="I93">
            <v>276000000</v>
          </cell>
        </row>
        <row r="94">
          <cell r="I94">
            <v>216000000</v>
          </cell>
        </row>
        <row r="95">
          <cell r="I95">
            <v>72000000</v>
          </cell>
        </row>
        <row r="96">
          <cell r="I96">
            <v>23210440</v>
          </cell>
        </row>
        <row r="97">
          <cell r="I97">
            <v>55000000</v>
          </cell>
        </row>
        <row r="98">
          <cell r="I98">
            <v>1100000</v>
          </cell>
        </row>
        <row r="99">
          <cell r="I99">
            <v>7000000</v>
          </cell>
        </row>
        <row r="100">
          <cell r="I100">
            <v>3000000</v>
          </cell>
        </row>
        <row r="101">
          <cell r="I101">
            <v>25077855</v>
          </cell>
        </row>
        <row r="102">
          <cell r="I102">
            <v>90000000</v>
          </cell>
        </row>
        <row r="103">
          <cell r="I103">
            <v>65000000</v>
          </cell>
        </row>
        <row r="104">
          <cell r="I104">
            <v>70000000</v>
          </cell>
        </row>
        <row r="105">
          <cell r="I105">
            <v>0</v>
          </cell>
        </row>
        <row r="106">
          <cell r="I106">
            <v>8000000</v>
          </cell>
        </row>
        <row r="107">
          <cell r="I107">
            <v>3129032000</v>
          </cell>
        </row>
        <row r="108">
          <cell r="I108">
            <v>110553333</v>
          </cell>
        </row>
        <row r="109">
          <cell r="I109">
            <v>98000000</v>
          </cell>
        </row>
        <row r="110">
          <cell r="I110">
            <v>15000000</v>
          </cell>
        </row>
        <row r="111">
          <cell r="I111">
            <v>20000000</v>
          </cell>
        </row>
        <row r="112">
          <cell r="I112">
            <v>0</v>
          </cell>
        </row>
        <row r="113">
          <cell r="I113">
            <v>24000000</v>
          </cell>
        </row>
        <row r="114">
          <cell r="I114">
            <v>0</v>
          </cell>
        </row>
        <row r="115">
          <cell r="I115">
            <v>0</v>
          </cell>
        </row>
        <row r="116">
          <cell r="I116">
            <v>18000000</v>
          </cell>
        </row>
        <row r="117">
          <cell r="I117">
            <v>20000000</v>
          </cell>
        </row>
        <row r="118">
          <cell r="I118">
            <v>300000</v>
          </cell>
        </row>
        <row r="119">
          <cell r="I119">
            <v>27000000</v>
          </cell>
        </row>
        <row r="120">
          <cell r="I120">
            <v>11000000</v>
          </cell>
        </row>
        <row r="121">
          <cell r="I121">
            <v>20000000</v>
          </cell>
        </row>
        <row r="122">
          <cell r="I122">
            <v>20000000</v>
          </cell>
        </row>
        <row r="123">
          <cell r="I123">
            <v>9000000</v>
          </cell>
        </row>
        <row r="124">
          <cell r="I124">
            <v>20000000</v>
          </cell>
        </row>
        <row r="125">
          <cell r="I125">
            <v>170000000</v>
          </cell>
        </row>
        <row r="126">
          <cell r="I126">
            <v>5750000</v>
          </cell>
        </row>
        <row r="127">
          <cell r="I127">
            <v>0</v>
          </cell>
        </row>
        <row r="128">
          <cell r="I128">
            <v>134000000</v>
          </cell>
        </row>
        <row r="129">
          <cell r="I129">
            <v>117000000</v>
          </cell>
        </row>
        <row r="130">
          <cell r="I130">
            <v>6000000</v>
          </cell>
        </row>
        <row r="131">
          <cell r="I131">
            <v>28000000</v>
          </cell>
        </row>
        <row r="132">
          <cell r="I132">
            <v>28000000</v>
          </cell>
        </row>
        <row r="133">
          <cell r="I133">
            <v>16000000</v>
          </cell>
        </row>
        <row r="134">
          <cell r="I134">
            <v>0</v>
          </cell>
        </row>
        <row r="135">
          <cell r="I135">
            <v>0</v>
          </cell>
        </row>
        <row r="136">
          <cell r="I136">
            <v>10000000</v>
          </cell>
        </row>
        <row r="137">
          <cell r="I137">
            <v>150000000</v>
          </cell>
        </row>
        <row r="138">
          <cell r="I138">
            <v>70000000</v>
          </cell>
        </row>
        <row r="139">
          <cell r="I139">
            <v>0</v>
          </cell>
        </row>
        <row r="140">
          <cell r="I140">
            <v>1085454000</v>
          </cell>
        </row>
        <row r="141">
          <cell r="I141">
            <v>108546000</v>
          </cell>
        </row>
        <row r="142">
          <cell r="I142">
            <v>9500292924</v>
          </cell>
        </row>
        <row r="143">
          <cell r="I143">
            <v>0</v>
          </cell>
        </row>
        <row r="144">
          <cell r="I144">
            <v>0</v>
          </cell>
        </row>
        <row r="145">
          <cell r="I145">
            <v>0</v>
          </cell>
        </row>
        <row r="146">
          <cell r="I146">
            <v>1380871433</v>
          </cell>
        </row>
        <row r="147">
          <cell r="I147">
            <v>349382240</v>
          </cell>
        </row>
        <row r="148">
          <cell r="I148">
            <v>12000000</v>
          </cell>
        </row>
        <row r="149">
          <cell r="I149">
            <v>5800000</v>
          </cell>
        </row>
        <row r="150">
          <cell r="I150">
            <v>52200000</v>
          </cell>
        </row>
        <row r="151">
          <cell r="I151">
            <v>6000000</v>
          </cell>
        </row>
        <row r="152">
          <cell r="I152">
            <v>0</v>
          </cell>
        </row>
        <row r="153">
          <cell r="I153">
            <v>6000000</v>
          </cell>
        </row>
        <row r="154">
          <cell r="I154">
            <v>15000000</v>
          </cell>
        </row>
        <row r="155">
          <cell r="I155">
            <v>50000000</v>
          </cell>
        </row>
        <row r="156">
          <cell r="I156">
            <v>150000000</v>
          </cell>
        </row>
        <row r="157">
          <cell r="I157">
            <v>0</v>
          </cell>
        </row>
        <row r="158">
          <cell r="I158">
            <v>7200000</v>
          </cell>
        </row>
        <row r="159">
          <cell r="I159">
            <v>7000000</v>
          </cell>
        </row>
        <row r="160">
          <cell r="I160">
            <v>4000000</v>
          </cell>
        </row>
        <row r="161">
          <cell r="I161">
            <v>0</v>
          </cell>
        </row>
        <row r="162">
          <cell r="I162">
            <v>950000</v>
          </cell>
        </row>
        <row r="163">
          <cell r="I163">
            <v>448350000</v>
          </cell>
        </row>
        <row r="164">
          <cell r="I164">
            <v>5950000</v>
          </cell>
        </row>
        <row r="165">
          <cell r="I165">
            <v>15750000</v>
          </cell>
        </row>
        <row r="166">
          <cell r="I166">
            <v>5250000</v>
          </cell>
        </row>
        <row r="167">
          <cell r="I167">
            <v>8000000</v>
          </cell>
        </row>
        <row r="168">
          <cell r="I168">
            <v>10550000</v>
          </cell>
        </row>
        <row r="169">
          <cell r="I169">
            <v>600000000</v>
          </cell>
        </row>
        <row r="170">
          <cell r="I170">
            <v>25320000</v>
          </cell>
        </row>
        <row r="171">
          <cell r="I171">
            <v>52000000</v>
          </cell>
        </row>
        <row r="172">
          <cell r="I172">
            <v>4200000</v>
          </cell>
        </row>
        <row r="173">
          <cell r="I173">
            <v>300000</v>
          </cell>
        </row>
        <row r="174">
          <cell r="I174">
            <v>283000</v>
          </cell>
        </row>
        <row r="175">
          <cell r="I175">
            <v>10000000</v>
          </cell>
        </row>
        <row r="176">
          <cell r="I176">
            <v>0</v>
          </cell>
        </row>
        <row r="177">
          <cell r="I177">
            <v>340000</v>
          </cell>
        </row>
        <row r="178">
          <cell r="I178">
            <v>55000000</v>
          </cell>
        </row>
        <row r="179">
          <cell r="I179">
            <v>5000000</v>
          </cell>
        </row>
        <row r="180">
          <cell r="I180">
            <v>0</v>
          </cell>
        </row>
        <row r="181">
          <cell r="I181">
            <v>7000000</v>
          </cell>
        </row>
        <row r="183">
          <cell r="I183">
            <v>18560200</v>
          </cell>
        </row>
        <row r="184">
          <cell r="I184">
            <v>30000000</v>
          </cell>
        </row>
        <row r="185">
          <cell r="I185">
            <v>1100000</v>
          </cell>
        </row>
        <row r="186">
          <cell r="I186">
            <v>6000000</v>
          </cell>
        </row>
        <row r="188">
          <cell r="I188">
            <v>0</v>
          </cell>
        </row>
        <row r="189">
          <cell r="I189">
            <v>10000000</v>
          </cell>
        </row>
        <row r="190">
          <cell r="I190">
            <v>3500000</v>
          </cell>
        </row>
        <row r="191">
          <cell r="I191">
            <v>7000000</v>
          </cell>
        </row>
        <row r="193">
          <cell r="I193">
            <v>4000000</v>
          </cell>
        </row>
        <row r="195">
          <cell r="I195">
            <v>5000000</v>
          </cell>
        </row>
        <row r="196">
          <cell r="I196">
            <v>4560000</v>
          </cell>
        </row>
        <row r="197">
          <cell r="I197">
            <v>12500000</v>
          </cell>
        </row>
        <row r="198">
          <cell r="I198">
            <v>30000000</v>
          </cell>
        </row>
        <row r="199">
          <cell r="I199">
            <v>6088000</v>
          </cell>
        </row>
        <row r="200">
          <cell r="I200">
            <v>3900000</v>
          </cell>
        </row>
        <row r="201">
          <cell r="I201">
            <v>0</v>
          </cell>
        </row>
        <row r="202">
          <cell r="I202">
            <v>3900000</v>
          </cell>
        </row>
        <row r="203">
          <cell r="I203">
            <v>40250000</v>
          </cell>
        </row>
        <row r="204">
          <cell r="I204">
            <v>31500000</v>
          </cell>
        </row>
        <row r="205">
          <cell r="I205">
            <v>28750000</v>
          </cell>
        </row>
        <row r="206">
          <cell r="I206">
            <v>60000000</v>
          </cell>
        </row>
        <row r="207">
          <cell r="I207">
            <v>24000000</v>
          </cell>
        </row>
        <row r="208">
          <cell r="I208">
            <v>0</v>
          </cell>
        </row>
        <row r="209">
          <cell r="I209">
            <v>31000000</v>
          </cell>
        </row>
        <row r="210">
          <cell r="I210">
            <v>23760000</v>
          </cell>
        </row>
        <row r="211">
          <cell r="I211">
            <v>11600000</v>
          </cell>
        </row>
        <row r="212">
          <cell r="I212">
            <v>53460000</v>
          </cell>
        </row>
        <row r="213">
          <cell r="I213">
            <v>77000000</v>
          </cell>
        </row>
        <row r="214">
          <cell r="I214">
            <v>38500000</v>
          </cell>
        </row>
        <row r="215">
          <cell r="I215">
            <v>25920000</v>
          </cell>
        </row>
        <row r="216">
          <cell r="I216">
            <v>38500000</v>
          </cell>
        </row>
        <row r="217">
          <cell r="I217">
            <v>44000000</v>
          </cell>
        </row>
        <row r="218">
          <cell r="I218">
            <v>30800000</v>
          </cell>
        </row>
        <row r="219">
          <cell r="I219">
            <v>55000000</v>
          </cell>
        </row>
        <row r="220">
          <cell r="I220">
            <v>25000000</v>
          </cell>
        </row>
        <row r="221">
          <cell r="I221">
            <v>0</v>
          </cell>
        </row>
        <row r="222">
          <cell r="I222">
            <v>13000000</v>
          </cell>
        </row>
        <row r="223">
          <cell r="I223">
            <v>7000000</v>
          </cell>
        </row>
        <row r="224">
          <cell r="I224">
            <v>8000000</v>
          </cell>
        </row>
        <row r="225">
          <cell r="I225">
            <v>4000000</v>
          </cell>
        </row>
        <row r="226">
          <cell r="I226">
            <v>13000000</v>
          </cell>
        </row>
        <row r="227">
          <cell r="I227">
            <v>7000000</v>
          </cell>
        </row>
        <row r="228">
          <cell r="I228">
            <v>8000000</v>
          </cell>
        </row>
        <row r="229">
          <cell r="I229">
            <v>4000000</v>
          </cell>
        </row>
        <row r="230">
          <cell r="I230">
            <v>13000000</v>
          </cell>
        </row>
        <row r="231">
          <cell r="I231">
            <v>7000000</v>
          </cell>
        </row>
        <row r="232">
          <cell r="I232">
            <v>8000000</v>
          </cell>
        </row>
        <row r="233">
          <cell r="I233">
            <v>4565000</v>
          </cell>
        </row>
        <row r="234">
          <cell r="I234">
            <v>50000000</v>
          </cell>
        </row>
        <row r="235">
          <cell r="I235">
            <v>50000000</v>
          </cell>
        </row>
        <row r="236">
          <cell r="I236">
            <v>42000000</v>
          </cell>
        </row>
        <row r="237">
          <cell r="I237">
            <v>110845000</v>
          </cell>
        </row>
        <row r="238">
          <cell r="I238">
            <v>1000000000</v>
          </cell>
        </row>
        <row r="239">
          <cell r="I239">
            <v>0</v>
          </cell>
        </row>
        <row r="240">
          <cell r="I240">
            <v>85000000</v>
          </cell>
        </row>
        <row r="241">
          <cell r="I241">
            <v>0</v>
          </cell>
        </row>
        <row r="242">
          <cell r="I242">
            <v>10000000</v>
          </cell>
        </row>
        <row r="243">
          <cell r="I243">
            <v>20000000</v>
          </cell>
        </row>
        <row r="244">
          <cell r="I244">
            <v>31000000</v>
          </cell>
        </row>
        <row r="245">
          <cell r="I245">
            <v>40000000</v>
          </cell>
        </row>
        <row r="246">
          <cell r="I246">
            <v>20000000</v>
          </cell>
        </row>
        <row r="247">
          <cell r="I247">
            <v>0</v>
          </cell>
        </row>
        <row r="248">
          <cell r="I248">
            <v>24000000</v>
          </cell>
        </row>
        <row r="249">
          <cell r="I249">
            <v>55000000</v>
          </cell>
        </row>
        <row r="250">
          <cell r="I250">
            <v>23000000</v>
          </cell>
        </row>
        <row r="251">
          <cell r="I251">
            <v>11200000</v>
          </cell>
        </row>
        <row r="252">
          <cell r="I252">
            <v>45000000</v>
          </cell>
        </row>
        <row r="253">
          <cell r="I253">
            <v>45000000</v>
          </cell>
        </row>
        <row r="254">
          <cell r="I254">
            <v>10000000</v>
          </cell>
        </row>
        <row r="255">
          <cell r="I255">
            <v>30000000</v>
          </cell>
        </row>
        <row r="256">
          <cell r="I256">
            <v>71400000</v>
          </cell>
        </row>
        <row r="257">
          <cell r="I257">
            <v>5000000</v>
          </cell>
        </row>
        <row r="258">
          <cell r="I258">
            <v>88800000</v>
          </cell>
        </row>
        <row r="259">
          <cell r="I259">
            <v>31000000</v>
          </cell>
        </row>
        <row r="260">
          <cell r="I260">
            <v>65000000</v>
          </cell>
        </row>
        <row r="261">
          <cell r="I261">
            <v>399968000</v>
          </cell>
        </row>
        <row r="262">
          <cell r="I262">
            <v>5000000</v>
          </cell>
        </row>
        <row r="263">
          <cell r="I263">
            <v>20000000</v>
          </cell>
        </row>
        <row r="264">
          <cell r="I264">
            <v>20000000</v>
          </cell>
        </row>
        <row r="265">
          <cell r="I265">
            <v>20000000</v>
          </cell>
        </row>
        <row r="266">
          <cell r="I266">
            <v>16692864</v>
          </cell>
        </row>
        <row r="267">
          <cell r="I267">
            <v>10000000</v>
          </cell>
        </row>
        <row r="268">
          <cell r="I268">
            <v>344000000</v>
          </cell>
        </row>
        <row r="269">
          <cell r="I269">
            <v>22000000</v>
          </cell>
        </row>
        <row r="270">
          <cell r="I270">
            <v>42000000</v>
          </cell>
        </row>
        <row r="271">
          <cell r="I271">
            <v>18000000</v>
          </cell>
        </row>
        <row r="272">
          <cell r="I272">
            <v>38880000</v>
          </cell>
        </row>
        <row r="273">
          <cell r="I273">
            <v>21000000</v>
          </cell>
        </row>
      </sheetData>
      <sheetData sheetId="1"/>
      <sheetData sheetId="2"/>
      <sheetData sheetId="3"/>
      <sheetData sheetId="4"/>
      <sheetData sheetId="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ATOS 2015"/>
      <sheetName val="SUPERVISIONES 2015"/>
    </sheetNames>
    <sheetDataSet>
      <sheetData sheetId="0" refreshError="1"/>
      <sheetData sheetId="1" refreshError="1">
        <row r="3">
          <cell r="A3" t="str">
            <v>ABELARDO ALFREDO GOMEZ MENDEZ</v>
          </cell>
          <cell r="B3">
            <v>76316134</v>
          </cell>
        </row>
        <row r="4">
          <cell r="A4" t="str">
            <v>ADIELA DEL CARMEN BENITEZ CHARRIA</v>
          </cell>
          <cell r="B4">
            <v>51574674</v>
          </cell>
        </row>
        <row r="5">
          <cell r="A5" t="str">
            <v>ADOLFO DE JESUS VEGA GOMEZ</v>
          </cell>
          <cell r="B5">
            <v>74320636</v>
          </cell>
        </row>
        <row r="6">
          <cell r="A6" t="str">
            <v>ADOLFO GONZALEZ VILLAR</v>
          </cell>
          <cell r="B6">
            <v>79340365</v>
          </cell>
        </row>
        <row r="7">
          <cell r="A7" t="str">
            <v>ADONIO DAZA VELANDIA</v>
          </cell>
          <cell r="B7">
            <v>79705370</v>
          </cell>
        </row>
        <row r="8">
          <cell r="A8" t="str">
            <v>ADRIANA ISABEL MONCADA CARVAJAL</v>
          </cell>
          <cell r="B8">
            <v>1024495295</v>
          </cell>
        </row>
        <row r="9">
          <cell r="A9" t="str">
            <v>ADRIANA MARCELA HINOJOSA CASTAÑEDA</v>
          </cell>
          <cell r="B9">
            <v>68296543</v>
          </cell>
        </row>
        <row r="10">
          <cell r="A10" t="str">
            <v>ADRIANA MERCEDES RODRIGUEZ VILLATE</v>
          </cell>
          <cell r="B10">
            <v>52993820</v>
          </cell>
        </row>
        <row r="11">
          <cell r="A11" t="str">
            <v>ADRIANA PAOLA CUERVO PULIDO</v>
          </cell>
          <cell r="B11">
            <v>52934097</v>
          </cell>
        </row>
        <row r="12">
          <cell r="A12" t="str">
            <v>AIDA LORENA TELLO LOPEZ</v>
          </cell>
          <cell r="B12">
            <v>27082113</v>
          </cell>
        </row>
        <row r="13">
          <cell r="A13" t="str">
            <v>AIDA MILENA PEREZ AROSEMENA</v>
          </cell>
          <cell r="B13">
            <v>31164881</v>
          </cell>
        </row>
        <row r="14">
          <cell r="A14" t="str">
            <v>ALBA LUCIA CRUZ RODRIGUEZ</v>
          </cell>
          <cell r="B14">
            <v>35492456</v>
          </cell>
        </row>
        <row r="15">
          <cell r="A15" t="str">
            <v>ALBEIRO LOSADA FARFAN</v>
          </cell>
          <cell r="B15">
            <v>94367897</v>
          </cell>
        </row>
        <row r="16">
          <cell r="A16" t="str">
            <v>ALBERTO ALEXANDER MURILLO HERRERA</v>
          </cell>
          <cell r="B16">
            <v>93373942</v>
          </cell>
        </row>
        <row r="17">
          <cell r="A17" t="str">
            <v xml:space="preserve">ALBERTO ALZATE </v>
          </cell>
          <cell r="B17">
            <v>4470197</v>
          </cell>
        </row>
        <row r="18">
          <cell r="A18" t="str">
            <v>ALEJANDRA JINNETH PINILLA REYES</v>
          </cell>
          <cell r="B18">
            <v>52780783</v>
          </cell>
        </row>
        <row r="19">
          <cell r="A19" t="str">
            <v>ALEJANDRO BURITICA GOMEZ</v>
          </cell>
          <cell r="B19">
            <v>1128445853</v>
          </cell>
        </row>
        <row r="20">
          <cell r="A20" t="str">
            <v>ALEJANDRO FALLA SANCHEZ</v>
          </cell>
          <cell r="B20">
            <v>79617767</v>
          </cell>
        </row>
        <row r="21">
          <cell r="A21" t="str">
            <v>ALEX DEAN YEPES BARRIOS</v>
          </cell>
          <cell r="B21">
            <v>72201267</v>
          </cell>
        </row>
        <row r="22">
          <cell r="A22" t="str">
            <v>ALEX FERNEY HINCAPIE NUÑEZ</v>
          </cell>
          <cell r="B22">
            <v>79963759</v>
          </cell>
        </row>
        <row r="23">
          <cell r="A23" t="str">
            <v>ALEX RIVERA PELAEZ</v>
          </cell>
          <cell r="B23">
            <v>94391708</v>
          </cell>
        </row>
        <row r="24">
          <cell r="A24" t="str">
            <v>ALEXANDER DURAN CAÑAS</v>
          </cell>
          <cell r="B24">
            <v>88221546</v>
          </cell>
        </row>
        <row r="25">
          <cell r="A25" t="str">
            <v>ALEXANDER ENRIQUE RODRIGUEZ OSORIO</v>
          </cell>
          <cell r="B25">
            <v>8507491</v>
          </cell>
        </row>
        <row r="26">
          <cell r="A26" t="str">
            <v>ALEXANDER GIRALDO PINEDA</v>
          </cell>
          <cell r="B26">
            <v>9817852</v>
          </cell>
        </row>
        <row r="27">
          <cell r="A27" t="str">
            <v>ALEXANDER ORLANDO ANGULO LEON</v>
          </cell>
          <cell r="B27">
            <v>79662924</v>
          </cell>
        </row>
        <row r="28">
          <cell r="A28" t="str">
            <v>ALEXANDER PASINGA LOPEZ</v>
          </cell>
          <cell r="B28">
            <v>87473040</v>
          </cell>
        </row>
        <row r="29">
          <cell r="A29" t="str">
            <v>ALEXANDER PEREZ INFANTE</v>
          </cell>
          <cell r="B29">
            <v>80147567</v>
          </cell>
        </row>
        <row r="30">
          <cell r="A30" t="str">
            <v xml:space="preserve">ALEXANDER RUBIO </v>
          </cell>
          <cell r="B30">
            <v>17356341</v>
          </cell>
        </row>
        <row r="31">
          <cell r="A31" t="str">
            <v>ALEXANDER SERNA VARON</v>
          </cell>
          <cell r="B31">
            <v>72228650</v>
          </cell>
        </row>
        <row r="32">
          <cell r="A32" t="str">
            <v>ALEXANDER SERRANO PINEDA</v>
          </cell>
          <cell r="B32">
            <v>94453666</v>
          </cell>
        </row>
        <row r="33">
          <cell r="A33" t="str">
            <v>ALEXANDER ZUÑIGA BERMUDEZ</v>
          </cell>
          <cell r="B33">
            <v>1130587089</v>
          </cell>
        </row>
        <row r="34">
          <cell r="A34" t="str">
            <v>ALEXEDID ALBEIRO PARDO PINZON</v>
          </cell>
          <cell r="B34">
            <v>86040562</v>
          </cell>
        </row>
        <row r="35">
          <cell r="A35" t="str">
            <v>ALEXIS FERNANDO CONTRERAS CARREÑO</v>
          </cell>
          <cell r="B35">
            <v>88030955</v>
          </cell>
        </row>
        <row r="36">
          <cell r="A36" t="str">
            <v>ALFONSO RODRIGUEZ CUMBE</v>
          </cell>
          <cell r="B36">
            <v>12203383</v>
          </cell>
        </row>
        <row r="37">
          <cell r="A37" t="str">
            <v>ALFREDO CALLETANO BASTIDAS OJEDA</v>
          </cell>
          <cell r="B37">
            <v>12969328</v>
          </cell>
        </row>
        <row r="38">
          <cell r="A38" t="str">
            <v>ALID ARCINIEGAS CARVAJAL</v>
          </cell>
          <cell r="B38">
            <v>2997089</v>
          </cell>
        </row>
        <row r="39">
          <cell r="A39" t="str">
            <v>ALMA MARIA VALENCIA PINTO</v>
          </cell>
          <cell r="B39">
            <v>31852260</v>
          </cell>
        </row>
        <row r="40">
          <cell r="A40" t="str">
            <v>ALVARO ALBERTO SANTANA FERRUCHO</v>
          </cell>
          <cell r="B40">
            <v>19468904</v>
          </cell>
        </row>
        <row r="41">
          <cell r="A41" t="str">
            <v>ALVARO ANDRADE RAMIREZ</v>
          </cell>
          <cell r="B41">
            <v>12994660</v>
          </cell>
        </row>
        <row r="42">
          <cell r="A42" t="str">
            <v>ALVARO ERNESTO FERNANDEZ VALLEJO</v>
          </cell>
          <cell r="B42">
            <v>76328498</v>
          </cell>
        </row>
        <row r="43">
          <cell r="A43" t="str">
            <v>ALVARO FRANCISCO ROJAS MANJARRES</v>
          </cell>
          <cell r="B43">
            <v>9658672</v>
          </cell>
        </row>
        <row r="44">
          <cell r="A44" t="str">
            <v>ALVARO RODRIGUEZ GOMEZ</v>
          </cell>
          <cell r="B44">
            <v>79342713</v>
          </cell>
        </row>
        <row r="45">
          <cell r="A45" t="str">
            <v>ALVARO RUEDA RINCON</v>
          </cell>
          <cell r="B45">
            <v>79116407</v>
          </cell>
        </row>
        <row r="46">
          <cell r="A46" t="str">
            <v>ALVEIRO JOAQUI MOLINA</v>
          </cell>
          <cell r="B46">
            <v>83219253</v>
          </cell>
        </row>
        <row r="47">
          <cell r="A47" t="str">
            <v>AMANDA MARTINA SANCHEZ SANCHEZ</v>
          </cell>
          <cell r="B47">
            <v>39664287</v>
          </cell>
        </row>
        <row r="48">
          <cell r="A48" t="str">
            <v>AMINTA VILLAMIZAR MORA</v>
          </cell>
          <cell r="B48">
            <v>51680160</v>
          </cell>
        </row>
        <row r="49">
          <cell r="A49" t="str">
            <v>AMIR ENRIQUE LECHUGA LECHUGA</v>
          </cell>
          <cell r="B49">
            <v>8642908</v>
          </cell>
        </row>
        <row r="50">
          <cell r="A50" t="str">
            <v>ANA CAROLINA INSIGNARES CASTAÑEDA</v>
          </cell>
          <cell r="B50">
            <v>52897533</v>
          </cell>
        </row>
        <row r="51">
          <cell r="A51" t="str">
            <v>ANA CECILIA ANGARITA GARCIA</v>
          </cell>
          <cell r="B51">
            <v>52224214</v>
          </cell>
        </row>
        <row r="52">
          <cell r="A52" t="str">
            <v>ANA CELMIRA VELASQUEZ ORTIZ</v>
          </cell>
          <cell r="B52">
            <v>1032379146</v>
          </cell>
        </row>
        <row r="53">
          <cell r="A53" t="str">
            <v>ANA CONSTANZA POLANIA ALMARIO</v>
          </cell>
          <cell r="B53">
            <v>52258308</v>
          </cell>
        </row>
        <row r="54">
          <cell r="A54" t="str">
            <v>ANA MARCELA MANCO MONTEALEGRE</v>
          </cell>
          <cell r="B54">
            <v>52546213</v>
          </cell>
        </row>
        <row r="55">
          <cell r="A55" t="str">
            <v>ANA MARIA OCHOA TABARES</v>
          </cell>
          <cell r="B55">
            <v>52528201</v>
          </cell>
        </row>
        <row r="56">
          <cell r="A56" t="str">
            <v>ANA MERCEDES FIGUEROA RAMIREZ</v>
          </cell>
          <cell r="B56">
            <v>30738603</v>
          </cell>
        </row>
        <row r="57">
          <cell r="A57" t="str">
            <v>ANA MILENA ACEVEDO SILVA</v>
          </cell>
          <cell r="B57">
            <v>30237746</v>
          </cell>
        </row>
        <row r="58">
          <cell r="A58" t="str">
            <v>ANA MILENA MOSQUERA PALACIOS</v>
          </cell>
          <cell r="B58">
            <v>43106175</v>
          </cell>
        </row>
        <row r="59">
          <cell r="A59" t="str">
            <v>ANA PAOLA MORENO BLANCO</v>
          </cell>
          <cell r="B59">
            <v>1095792999</v>
          </cell>
        </row>
        <row r="60">
          <cell r="A60" t="str">
            <v>ANA RUTH HURTADO GIRALDO</v>
          </cell>
          <cell r="B60">
            <v>52279938</v>
          </cell>
        </row>
        <row r="61">
          <cell r="A61" t="str">
            <v>ANDERSON GUEVARA MORA</v>
          </cell>
          <cell r="B61">
            <v>79707869</v>
          </cell>
        </row>
        <row r="62">
          <cell r="A62" t="str">
            <v>ANDERSON LEONARD ARENALES LONDOÑO</v>
          </cell>
          <cell r="B62">
            <v>1020744323</v>
          </cell>
        </row>
        <row r="63">
          <cell r="A63" t="str">
            <v>ANDREA CAROLINA RODRIGUEZ SANCHEZ</v>
          </cell>
          <cell r="B63">
            <v>52454568</v>
          </cell>
        </row>
        <row r="64">
          <cell r="A64" t="str">
            <v>ANDREA CONSTANZA RAMIREZ MEDINA</v>
          </cell>
          <cell r="B64">
            <v>52390529</v>
          </cell>
        </row>
        <row r="65">
          <cell r="A65" t="str">
            <v>ANDREA DEL PILAR LEGUIZAMON MORALES</v>
          </cell>
          <cell r="B65">
            <v>52917088</v>
          </cell>
        </row>
        <row r="66">
          <cell r="A66" t="str">
            <v>ANDREA MARIA URIBE CAHUANA</v>
          </cell>
          <cell r="B66">
            <v>1084735542</v>
          </cell>
        </row>
        <row r="67">
          <cell r="A67" t="str">
            <v>ANDREA MILENA ROSERO BOTINA</v>
          </cell>
          <cell r="B67">
            <v>1120216621</v>
          </cell>
        </row>
        <row r="68">
          <cell r="A68" t="str">
            <v>ANDREA PAOLA ROA SILVA</v>
          </cell>
          <cell r="B68">
            <v>52970509</v>
          </cell>
        </row>
        <row r="69">
          <cell r="A69" t="str">
            <v>ANDREA ROCIO CASTILLO PAEZ</v>
          </cell>
          <cell r="B69">
            <v>1026560635</v>
          </cell>
        </row>
        <row r="70">
          <cell r="A70" t="str">
            <v>ANDRES AGUILAR BERMUDEZ</v>
          </cell>
          <cell r="B70">
            <v>3170979</v>
          </cell>
        </row>
        <row r="71">
          <cell r="A71" t="str">
            <v>ANDRES ALFONSO TARAZONA PARRA</v>
          </cell>
          <cell r="B71">
            <v>13852174</v>
          </cell>
        </row>
        <row r="72">
          <cell r="A72" t="str">
            <v>ANDRES ARTURO SANCHEZ REYES</v>
          </cell>
          <cell r="B72">
            <v>79264819</v>
          </cell>
        </row>
        <row r="73">
          <cell r="A73" t="str">
            <v>ANDRES EDUARDO HERRERA ECHEVERRY</v>
          </cell>
          <cell r="B73">
            <v>94537372</v>
          </cell>
        </row>
        <row r="74">
          <cell r="A74" t="str">
            <v>ANDRES EUGENIO SANGUINO CARDENAS</v>
          </cell>
          <cell r="B74">
            <v>88234968</v>
          </cell>
        </row>
        <row r="75">
          <cell r="A75" t="str">
            <v>ANDRES FELIPE ALVAREZ OSORIO</v>
          </cell>
          <cell r="B75">
            <v>80030320</v>
          </cell>
        </row>
        <row r="76">
          <cell r="A76" t="str">
            <v>ANDRES FELIPE CASTRO PORTILLA</v>
          </cell>
          <cell r="B76">
            <v>1085256374</v>
          </cell>
        </row>
        <row r="77">
          <cell r="A77" t="str">
            <v>ANDRES FELIPE HERNANDEZ CAÑON</v>
          </cell>
          <cell r="B77">
            <v>14800778</v>
          </cell>
        </row>
        <row r="78">
          <cell r="A78" t="str">
            <v>ANDRES HUMBERTO CRUZ MERCHAN</v>
          </cell>
          <cell r="B78">
            <v>80109937</v>
          </cell>
        </row>
        <row r="79">
          <cell r="A79" t="str">
            <v>ANDRES IVAN BURBANO PINTO</v>
          </cell>
          <cell r="B79">
            <v>98398243</v>
          </cell>
        </row>
        <row r="80">
          <cell r="A80" t="str">
            <v>ANDRES JULIAN RUIZ DIAZ</v>
          </cell>
          <cell r="B80">
            <v>1017136093</v>
          </cell>
        </row>
        <row r="81">
          <cell r="A81" t="str">
            <v>ANDRES RICARDO CAICEDO LADINO</v>
          </cell>
          <cell r="B81">
            <v>80495438</v>
          </cell>
        </row>
        <row r="82">
          <cell r="A82" t="str">
            <v>ANDRES SUAREZ PINEDA</v>
          </cell>
          <cell r="B82">
            <v>80024627</v>
          </cell>
        </row>
        <row r="83">
          <cell r="A83" t="str">
            <v>ANDRU FABIAN MERCHAN GUERRERO</v>
          </cell>
          <cell r="B83">
            <v>80724389</v>
          </cell>
        </row>
        <row r="84">
          <cell r="A84" t="str">
            <v>ANDY OVIEDO ROJAS</v>
          </cell>
          <cell r="B84">
            <v>72005852</v>
          </cell>
        </row>
        <row r="85">
          <cell r="A85" t="str">
            <v>ANGEL CATALINA ACOSTA RIVERA</v>
          </cell>
          <cell r="B85">
            <v>53037167</v>
          </cell>
        </row>
        <row r="86">
          <cell r="A86" t="str">
            <v>ANGEL GIOVANNY HERNANDEZ QUINTERO</v>
          </cell>
          <cell r="B86">
            <v>11390371</v>
          </cell>
        </row>
        <row r="87">
          <cell r="A87" t="str">
            <v>ANGEL JAIRO YEPEZ JIMENEZ</v>
          </cell>
          <cell r="B87">
            <v>79265904</v>
          </cell>
        </row>
        <row r="88">
          <cell r="A88" t="str">
            <v>ANGELA ANDREA HIDALGO MOLANO</v>
          </cell>
          <cell r="B88">
            <v>52843404</v>
          </cell>
        </row>
        <row r="89">
          <cell r="A89" t="str">
            <v>ANGELA CATALINA PEREZ FONTALVO</v>
          </cell>
          <cell r="B89">
            <v>1082901992</v>
          </cell>
        </row>
        <row r="90">
          <cell r="A90" t="str">
            <v>ANGELA GISELA DAZA PULIDO</v>
          </cell>
          <cell r="B90">
            <v>52717117</v>
          </cell>
        </row>
        <row r="91">
          <cell r="A91" t="str">
            <v>ANGELA MARCELA JARAMILLO CORREDOR</v>
          </cell>
          <cell r="B91">
            <v>53118707</v>
          </cell>
        </row>
        <row r="92">
          <cell r="A92" t="str">
            <v>ANGELA MARIA DIAZ JIMENEZ</v>
          </cell>
          <cell r="B92">
            <v>63531270</v>
          </cell>
        </row>
        <row r="93">
          <cell r="A93" t="str">
            <v>ANGELA PATRICIA PARRA CHIGUASUQUE</v>
          </cell>
          <cell r="B93">
            <v>52992368</v>
          </cell>
        </row>
        <row r="94">
          <cell r="A94" t="str">
            <v>ANGELA PATRICIA SANCHEZ HURTADO</v>
          </cell>
          <cell r="B94">
            <v>52031795</v>
          </cell>
        </row>
        <row r="95">
          <cell r="A95" t="str">
            <v xml:space="preserve">ANGELA ROCIRY LONGAS BELTRAN </v>
          </cell>
          <cell r="B95">
            <v>52842749</v>
          </cell>
        </row>
        <row r="96">
          <cell r="A96" t="str">
            <v>ANGELA YIRA JIMENEZ CASALLAS</v>
          </cell>
          <cell r="B96">
            <v>52409905</v>
          </cell>
        </row>
        <row r="97">
          <cell r="A97" t="str">
            <v>ANGELA YOHANA BERNAL BARBOSA</v>
          </cell>
          <cell r="B97">
            <v>35260585</v>
          </cell>
        </row>
        <row r="98">
          <cell r="A98" t="str">
            <v>ANGELICA DAYAN RANGEL GUEVARA</v>
          </cell>
          <cell r="B98">
            <v>1130678897</v>
          </cell>
        </row>
        <row r="99">
          <cell r="A99" t="str">
            <v>ANGELICA HOYOS BADILLO</v>
          </cell>
          <cell r="B99">
            <v>1014198366</v>
          </cell>
        </row>
        <row r="100">
          <cell r="A100" t="str">
            <v>ANGELICA MARIA MORENO DELGADO</v>
          </cell>
          <cell r="B100">
            <v>31573241</v>
          </cell>
        </row>
        <row r="101">
          <cell r="A101" t="str">
            <v>ANGELICA URAZAN PENAGOS</v>
          </cell>
          <cell r="B101">
            <v>52077438</v>
          </cell>
        </row>
        <row r="102">
          <cell r="A102" t="str">
            <v>ANGIE JOHANA TORRES HERRERA</v>
          </cell>
          <cell r="B102">
            <v>1032417100</v>
          </cell>
        </row>
        <row r="103">
          <cell r="A103" t="str">
            <v>ANTONIO EVELIO GUZMAN VILLOTA</v>
          </cell>
          <cell r="B103">
            <v>87491479</v>
          </cell>
        </row>
        <row r="104">
          <cell r="A104" t="str">
            <v>ANTONIO HERNANDEZ LLAMAS</v>
          </cell>
          <cell r="B104">
            <v>79671646</v>
          </cell>
        </row>
        <row r="105">
          <cell r="A105" t="str">
            <v>ANYELO RUIZ ANGULO</v>
          </cell>
          <cell r="B105">
            <v>1087108403</v>
          </cell>
        </row>
        <row r="106">
          <cell r="A106" t="str">
            <v>ARLEY MURILLO CASAS</v>
          </cell>
          <cell r="B106">
            <v>11813944</v>
          </cell>
        </row>
        <row r="107">
          <cell r="A107" t="str">
            <v>ARNULFO CASTRO LOZANO</v>
          </cell>
          <cell r="B107">
            <v>73583050</v>
          </cell>
        </row>
        <row r="108">
          <cell r="A108" t="str">
            <v>ARNULFO CORDOBA VALENCIA</v>
          </cell>
          <cell r="B108">
            <v>94391059</v>
          </cell>
        </row>
        <row r="109">
          <cell r="A109" t="str">
            <v>ARQUIMEDES CONTRERAS CAMPO</v>
          </cell>
          <cell r="B109">
            <v>85446668</v>
          </cell>
        </row>
        <row r="110">
          <cell r="A110" t="str">
            <v>ARTURO LEONARDO BERMUDEZ NUÑEZ</v>
          </cell>
          <cell r="B110">
            <v>85459147</v>
          </cell>
        </row>
        <row r="111">
          <cell r="A111" t="str">
            <v>ASTRID ROLDAN AGUIRRE</v>
          </cell>
          <cell r="B111">
            <v>52796490</v>
          </cell>
        </row>
        <row r="112">
          <cell r="A112" t="str">
            <v>AURA DIANA GARCIA BURBANO</v>
          </cell>
          <cell r="B112">
            <v>36950308</v>
          </cell>
        </row>
        <row r="113">
          <cell r="A113" t="str">
            <v>BEATRIZ HELENA BOTERO MONTALVO</v>
          </cell>
          <cell r="B113">
            <v>43538083</v>
          </cell>
        </row>
        <row r="114">
          <cell r="A114" t="str">
            <v>BERNARDO ALEJANDRO MAHE MATAMOROS</v>
          </cell>
          <cell r="B114">
            <v>79412681</v>
          </cell>
        </row>
        <row r="115">
          <cell r="A115" t="str">
            <v>BIBIANA ANDREA PRESIGA CARO</v>
          </cell>
          <cell r="B115">
            <v>43920213</v>
          </cell>
        </row>
        <row r="116">
          <cell r="A116" t="str">
            <v>BIBIANA STELLA CARDONA ALVAREZ</v>
          </cell>
          <cell r="B116">
            <v>52581895</v>
          </cell>
        </row>
        <row r="117">
          <cell r="A117" t="str">
            <v>BLANCA CECILIA NIETO FUENTES</v>
          </cell>
          <cell r="B117">
            <v>52310459</v>
          </cell>
        </row>
        <row r="118">
          <cell r="A118" t="str">
            <v xml:space="preserve">BLANCA CECILIA TRIANA </v>
          </cell>
          <cell r="B118">
            <v>51768619</v>
          </cell>
        </row>
        <row r="119">
          <cell r="A119" t="str">
            <v>BLANCA JOHANA RIOS DUQUE</v>
          </cell>
          <cell r="B119">
            <v>42153088</v>
          </cell>
        </row>
        <row r="120">
          <cell r="A120" t="str">
            <v>BLANCA LUCIA ORDUÑA OLARTE</v>
          </cell>
          <cell r="B120">
            <v>52992582</v>
          </cell>
        </row>
        <row r="121">
          <cell r="A121" t="str">
            <v>BLANCA YANETH MARTINEZ SALGADO</v>
          </cell>
          <cell r="B121">
            <v>33365887</v>
          </cell>
        </row>
        <row r="122">
          <cell r="A122" t="str">
            <v>BLEIDY ROCIO GAMBOA BEJARANO</v>
          </cell>
          <cell r="B122">
            <v>51969566</v>
          </cell>
        </row>
        <row r="123">
          <cell r="A123" t="str">
            <v>BORIS OCTAVIO ESTRADA SERRATO</v>
          </cell>
          <cell r="B123">
            <v>80049005</v>
          </cell>
        </row>
        <row r="124">
          <cell r="A124" t="str">
            <v>BRENDA LIZETH GUZMAN GOMEZ</v>
          </cell>
          <cell r="B124">
            <v>1022381646</v>
          </cell>
        </row>
        <row r="125">
          <cell r="A125" t="str">
            <v>BRENNY MARCELA RUIZ MORENO</v>
          </cell>
          <cell r="B125">
            <v>27087578</v>
          </cell>
        </row>
        <row r="126">
          <cell r="A126" t="str">
            <v>BRIAN RENE ALZATE URBANO</v>
          </cell>
          <cell r="B126">
            <v>10472727</v>
          </cell>
        </row>
        <row r="127">
          <cell r="A127" t="str">
            <v>CAMILO ANDRES VIVAS MUÑOZ</v>
          </cell>
          <cell r="B127">
            <v>1014198644</v>
          </cell>
        </row>
        <row r="128">
          <cell r="A128" t="str">
            <v>CAMILO JOSE OSPINA FALLA</v>
          </cell>
          <cell r="B128">
            <v>7730384</v>
          </cell>
        </row>
        <row r="129">
          <cell r="A129" t="str">
            <v>CARLO FERNANDO QUINTERO CASTRO</v>
          </cell>
          <cell r="B129">
            <v>1978031</v>
          </cell>
        </row>
        <row r="130">
          <cell r="A130" t="str">
            <v>CARLOS ALBERTO ARCHILA CABRERA</v>
          </cell>
          <cell r="B130">
            <v>79448817</v>
          </cell>
        </row>
        <row r="131">
          <cell r="A131" t="str">
            <v>CARLOS ALBERTO BERMUDEZ GARCIA</v>
          </cell>
          <cell r="B131">
            <v>79480759</v>
          </cell>
        </row>
        <row r="132">
          <cell r="A132" t="str">
            <v>CARLOS ALBERTO ESLAVA GARCIA</v>
          </cell>
          <cell r="B132">
            <v>80875093</v>
          </cell>
        </row>
        <row r="133">
          <cell r="A133" t="str">
            <v>CARLOS ALBERTO GALVIS CAPERA</v>
          </cell>
          <cell r="B133">
            <v>80086264</v>
          </cell>
        </row>
        <row r="134">
          <cell r="A134" t="str">
            <v>CARLOS ALBERTO SILVA GOMEZ</v>
          </cell>
          <cell r="B134">
            <v>13542991</v>
          </cell>
        </row>
        <row r="135">
          <cell r="A135" t="str">
            <v>CARLOS ANDRES CRUZ VARGAS</v>
          </cell>
          <cell r="B135">
            <v>94257714</v>
          </cell>
        </row>
        <row r="136">
          <cell r="A136" t="str">
            <v>CARLOS ANDRES FLOREZ VARGAS</v>
          </cell>
          <cell r="B136">
            <v>7709557</v>
          </cell>
        </row>
        <row r="137">
          <cell r="A137" t="str">
            <v>CARLOS ANDRES LOPEZ LOPEZ</v>
          </cell>
          <cell r="B137">
            <v>94529246</v>
          </cell>
        </row>
        <row r="138">
          <cell r="A138" t="str">
            <v>CARLOS ANDRES OCHOA VALENCIA</v>
          </cell>
          <cell r="B138">
            <v>88227550</v>
          </cell>
        </row>
        <row r="139">
          <cell r="A139" t="str">
            <v>CARLOS ANDRES RESTREPO GIRALDO</v>
          </cell>
          <cell r="B139">
            <v>70326688</v>
          </cell>
        </row>
        <row r="140">
          <cell r="A140" t="str">
            <v>CARLOS ANDRES TORO ARBOLEDA</v>
          </cell>
          <cell r="B140">
            <v>6241231</v>
          </cell>
        </row>
        <row r="141">
          <cell r="A141" t="str">
            <v>CARLOS ANTONIO MOSQUERA COSSIO</v>
          </cell>
          <cell r="B141">
            <v>1077420357</v>
          </cell>
        </row>
        <row r="142">
          <cell r="A142" t="str">
            <v>CARLOS ARTURO CASTAÑEDA GARCIA</v>
          </cell>
          <cell r="B142">
            <v>75102771</v>
          </cell>
        </row>
        <row r="143">
          <cell r="A143" t="str">
            <v>CARLOS ARTURO PENAGOS RAMOS</v>
          </cell>
          <cell r="B143">
            <v>78762248</v>
          </cell>
        </row>
        <row r="144">
          <cell r="A144" t="str">
            <v>CARLOS AUGUSTO VELEZ CANDIA</v>
          </cell>
          <cell r="B144">
            <v>79628920</v>
          </cell>
        </row>
        <row r="145">
          <cell r="A145" t="str">
            <v>CARLOS EDUARDO LIÑAN SALAZAR</v>
          </cell>
          <cell r="B145">
            <v>18004343</v>
          </cell>
        </row>
        <row r="146">
          <cell r="A146" t="str">
            <v>CARLOS ENRIQUE CORTES BARRERA</v>
          </cell>
          <cell r="B146">
            <v>16944624</v>
          </cell>
        </row>
        <row r="147">
          <cell r="A147" t="str">
            <v>CARLOS FERNAN BUITRAGO ALZATE</v>
          </cell>
          <cell r="B147">
            <v>15342186</v>
          </cell>
        </row>
        <row r="148">
          <cell r="A148" t="str">
            <v>CARLOS FERNANDO PEREZ GUTIERREZ</v>
          </cell>
          <cell r="B148">
            <v>86048765</v>
          </cell>
        </row>
        <row r="149">
          <cell r="A149" t="str">
            <v>CARLOS FREDDY CRUZ VELASQUEZ</v>
          </cell>
          <cell r="B149">
            <v>79617900</v>
          </cell>
        </row>
        <row r="150">
          <cell r="A150" t="str">
            <v>CARLOS GARZON BARRERO</v>
          </cell>
          <cell r="B150">
            <v>80170082</v>
          </cell>
        </row>
        <row r="151">
          <cell r="A151" t="str">
            <v>CARLOS HUMBERTO GARCIA LOPEZ</v>
          </cell>
          <cell r="B151">
            <v>79866161</v>
          </cell>
        </row>
        <row r="152">
          <cell r="A152" t="str">
            <v>CARLOS HUMBERTO RIVERA GARCIA</v>
          </cell>
          <cell r="B152">
            <v>18614996</v>
          </cell>
        </row>
        <row r="153">
          <cell r="A153" t="str">
            <v>CARLOS IGNACIO CABRERA GOMEZ</v>
          </cell>
          <cell r="B153">
            <v>10022654</v>
          </cell>
        </row>
        <row r="154">
          <cell r="A154" t="str">
            <v>CARLOS JULIO PERILLA JIMENO</v>
          </cell>
          <cell r="B154">
            <v>12630990</v>
          </cell>
        </row>
        <row r="155">
          <cell r="A155" t="str">
            <v>CARLOS MARIO BETANCUR VELASQUEZ</v>
          </cell>
          <cell r="B155">
            <v>98505438</v>
          </cell>
        </row>
        <row r="156">
          <cell r="A156" t="str">
            <v>CARLOS MARIO MARIN MORAN</v>
          </cell>
          <cell r="B156">
            <v>12449224</v>
          </cell>
        </row>
        <row r="157">
          <cell r="A157" t="str">
            <v>CARLOS RENE ANDRADE BENAVIDES</v>
          </cell>
          <cell r="B157">
            <v>1004131614</v>
          </cell>
        </row>
        <row r="158">
          <cell r="A158" t="str">
            <v>CARMEN LILIANA JIMENEZ VELASCO</v>
          </cell>
          <cell r="B158">
            <v>59833484</v>
          </cell>
        </row>
        <row r="159">
          <cell r="A159" t="str">
            <v>CARMEN ROSA VELASQUEZ SANCHEZ</v>
          </cell>
          <cell r="B159">
            <v>39798495</v>
          </cell>
        </row>
        <row r="160">
          <cell r="A160" t="str">
            <v>CAROLINA CASTAÑO MARTINEZ</v>
          </cell>
          <cell r="B160">
            <v>53014992</v>
          </cell>
        </row>
        <row r="161">
          <cell r="A161" t="str">
            <v>CAROLINA DELGADO NIÑO</v>
          </cell>
          <cell r="B161">
            <v>63391361</v>
          </cell>
        </row>
        <row r="162">
          <cell r="A162" t="str">
            <v>CAROLINA DIAZ PARRA</v>
          </cell>
          <cell r="B162">
            <v>52243175</v>
          </cell>
        </row>
        <row r="163">
          <cell r="A163" t="str">
            <v>CAROLINA RUIZ HERRERA</v>
          </cell>
          <cell r="B163">
            <v>52478386</v>
          </cell>
        </row>
        <row r="164">
          <cell r="A164" t="str">
            <v>CAROLINA URQUIJO YANQUEN</v>
          </cell>
          <cell r="B164">
            <v>52905908</v>
          </cell>
        </row>
        <row r="165">
          <cell r="A165" t="str">
            <v>CENIA MINA ARARAT</v>
          </cell>
          <cell r="B165">
            <v>31959537</v>
          </cell>
        </row>
        <row r="166">
          <cell r="A166" t="str">
            <v>CESAR AGLEIDER ARCINIEGAS SUAREZ</v>
          </cell>
          <cell r="B166">
            <v>93401699</v>
          </cell>
        </row>
        <row r="167">
          <cell r="A167" t="str">
            <v>CESAR ANDRES RUSSI PAEZ</v>
          </cell>
          <cell r="B167">
            <v>79533179</v>
          </cell>
        </row>
        <row r="168">
          <cell r="A168" t="str">
            <v>CESAR ARTURO ALVAREZ CANTERO</v>
          </cell>
          <cell r="B168">
            <v>11001567</v>
          </cell>
        </row>
        <row r="169">
          <cell r="A169" t="str">
            <v>CESAR AUGUSTO BAÑOL VELEZ</v>
          </cell>
          <cell r="B169">
            <v>18400946</v>
          </cell>
        </row>
        <row r="170">
          <cell r="A170" t="str">
            <v>CESAR AUGUSTO DUCUARA MEDINA</v>
          </cell>
          <cell r="B170">
            <v>79735044</v>
          </cell>
        </row>
        <row r="171">
          <cell r="A171" t="str">
            <v>CESAR AUGUSTO JARAMILLO RODAS</v>
          </cell>
          <cell r="B171">
            <v>10287375</v>
          </cell>
        </row>
        <row r="172">
          <cell r="A172" t="str">
            <v>CESAR AUGUSTO QUINTERO PUENTES</v>
          </cell>
          <cell r="B172">
            <v>1112459696</v>
          </cell>
        </row>
        <row r="173">
          <cell r="A173" t="str">
            <v>CESAR AUGUSTO SAENZ VALENCIA</v>
          </cell>
          <cell r="B173">
            <v>7559186</v>
          </cell>
        </row>
        <row r="174">
          <cell r="A174" t="str">
            <v>CESAR AUGUSTO TIQUE SOTO</v>
          </cell>
          <cell r="B174">
            <v>79977995</v>
          </cell>
        </row>
        <row r="175">
          <cell r="A175" t="str">
            <v>CHRISTIAM MAURICIO MARULANDA TENORIO</v>
          </cell>
          <cell r="B175">
            <v>10742495</v>
          </cell>
        </row>
        <row r="176">
          <cell r="A176" t="str">
            <v>CHRISTIAN KRUGER SARMIENTO</v>
          </cell>
          <cell r="B176">
            <v>79777963</v>
          </cell>
        </row>
        <row r="177">
          <cell r="A177" t="str">
            <v>CHRISTIAN VARGAS GALVIS</v>
          </cell>
          <cell r="B177">
            <v>18618990</v>
          </cell>
        </row>
        <row r="178">
          <cell r="A178" t="str">
            <v>CIELO MOTATTO CASTAÑO</v>
          </cell>
          <cell r="B178">
            <v>24728406</v>
          </cell>
        </row>
        <row r="179">
          <cell r="A179" t="str">
            <v>CIGRID MAYERLY SUAREZ MANRIQUE</v>
          </cell>
          <cell r="B179">
            <v>37752673</v>
          </cell>
        </row>
        <row r="180">
          <cell r="A180" t="str">
            <v>CINDY JOHANNA GARCIA GARCES</v>
          </cell>
          <cell r="B180">
            <v>1053783217</v>
          </cell>
        </row>
        <row r="181">
          <cell r="A181" t="str">
            <v>CINDY PAOLA SALAZAR CHAPARRO</v>
          </cell>
          <cell r="B181">
            <v>1031130359</v>
          </cell>
        </row>
        <row r="182">
          <cell r="A182" t="str">
            <v>CINDY YAZMIN CARDENAS MENDEZ</v>
          </cell>
          <cell r="B182">
            <v>1030555073</v>
          </cell>
        </row>
        <row r="183">
          <cell r="A183" t="str">
            <v>CLARA JOHANNA CANTOR BELTRAN</v>
          </cell>
          <cell r="B183">
            <v>1018418839</v>
          </cell>
        </row>
        <row r="184">
          <cell r="A184" t="str">
            <v>CLAUDIA ALEXANDRA TRIANA LUGO</v>
          </cell>
          <cell r="B184">
            <v>52930442</v>
          </cell>
        </row>
        <row r="185">
          <cell r="A185" t="str">
            <v>CLAUDIA LILIANA MORENO TRIANA</v>
          </cell>
          <cell r="B185">
            <v>52169469</v>
          </cell>
        </row>
        <row r="186">
          <cell r="A186" t="str">
            <v>CLAUDIA MARLENY CUADROS PULIDO</v>
          </cell>
          <cell r="B186">
            <v>52260482</v>
          </cell>
        </row>
        <row r="187">
          <cell r="A187" t="str">
            <v>CLAUDIA MILENA MENDOZA RIOS</v>
          </cell>
          <cell r="B187">
            <v>52260482</v>
          </cell>
        </row>
        <row r="188">
          <cell r="A188" t="str">
            <v xml:space="preserve">CLAUDIA MILENA MORA </v>
          </cell>
          <cell r="B188">
            <v>1032386606</v>
          </cell>
        </row>
        <row r="189">
          <cell r="A189" t="str">
            <v>CLAUDIA NATALIA OSPINA BARREIRO</v>
          </cell>
          <cell r="B189">
            <v>66924629</v>
          </cell>
        </row>
        <row r="190">
          <cell r="A190" t="str">
            <v>CLAUDIA PATRICIA APONTE BELEÑO</v>
          </cell>
          <cell r="B190">
            <v>39759737</v>
          </cell>
        </row>
        <row r="191">
          <cell r="A191" t="str">
            <v>CLAUDIA PATRICIA GOMEZ GUTIERREZ</v>
          </cell>
          <cell r="B191">
            <v>43695522</v>
          </cell>
        </row>
        <row r="192">
          <cell r="A192" t="str">
            <v>CLAUDIA PATRICIA MUNERA PRECIADO</v>
          </cell>
          <cell r="B192">
            <v>43602333</v>
          </cell>
        </row>
        <row r="193">
          <cell r="A193" t="str">
            <v>CLAUDIA SOFIA BARON BAQUERO</v>
          </cell>
          <cell r="B193">
            <v>51787560</v>
          </cell>
        </row>
        <row r="194">
          <cell r="A194" t="str">
            <v>CONSUELO JESUS PEDROZA CAMPO</v>
          </cell>
          <cell r="B194">
            <v>36543472</v>
          </cell>
        </row>
        <row r="195">
          <cell r="A195" t="str">
            <v xml:space="preserve">CRHISTIAN MAURICIO ARCOS </v>
          </cell>
          <cell r="B195">
            <v>94330671</v>
          </cell>
        </row>
        <row r="196">
          <cell r="A196" t="str">
            <v>CRISTHIAN GERMAN VILLOTA REVELO</v>
          </cell>
          <cell r="B196">
            <v>12748324</v>
          </cell>
        </row>
        <row r="197">
          <cell r="A197" t="str">
            <v>CRISTHY LEIDI GRANADOS CRUZ</v>
          </cell>
          <cell r="B197">
            <v>21094954</v>
          </cell>
        </row>
        <row r="198">
          <cell r="A198" t="str">
            <v>CRISTIAN DAVID CASTRO SANCHEZ</v>
          </cell>
          <cell r="B198">
            <v>1014206549</v>
          </cell>
        </row>
        <row r="199">
          <cell r="A199" t="str">
            <v>CRISTIAN ENRIQUE SAMACA CAMACHO</v>
          </cell>
          <cell r="B199">
            <v>1018419063</v>
          </cell>
        </row>
        <row r="200">
          <cell r="A200" t="str">
            <v>CRISTIAN FIGUEROA BARRERA</v>
          </cell>
          <cell r="B200">
            <v>73191311</v>
          </cell>
        </row>
        <row r="201">
          <cell r="A201" t="str">
            <v>CRISTIAN YESID TORRES GUERRERO</v>
          </cell>
          <cell r="B201">
            <v>80829521</v>
          </cell>
        </row>
        <row r="202">
          <cell r="A202" t="str">
            <v>CRISTY JINNETH CALDERON SAAVEDRA</v>
          </cell>
          <cell r="B202">
            <v>1018408634</v>
          </cell>
        </row>
        <row r="203">
          <cell r="A203" t="str">
            <v>CYNTHIA PAOLA ATENCIO GUERRERO</v>
          </cell>
          <cell r="B203">
            <v>1140834533</v>
          </cell>
        </row>
        <row r="204">
          <cell r="A204" t="str">
            <v>DAGOBERTO BELTRAN VARGAS</v>
          </cell>
          <cell r="B204">
            <v>12206151</v>
          </cell>
        </row>
        <row r="205">
          <cell r="A205" t="str">
            <v>DALGEN CONSTANZA GOMEZ RUBIO</v>
          </cell>
          <cell r="B205">
            <v>20904306</v>
          </cell>
        </row>
        <row r="206">
          <cell r="A206" t="str">
            <v>DANIEL ALEJANDRO CARO VALERO</v>
          </cell>
          <cell r="B206">
            <v>1032361758</v>
          </cell>
        </row>
        <row r="207">
          <cell r="A207" t="str">
            <v>DANIEL ALEJANDRO MENDOZA JIMENEZ</v>
          </cell>
          <cell r="B207">
            <v>1013623463</v>
          </cell>
        </row>
        <row r="208">
          <cell r="A208" t="str">
            <v>DANIEL ALEXANDER PIRIZ TORRES</v>
          </cell>
          <cell r="B208">
            <v>88227029</v>
          </cell>
        </row>
        <row r="209">
          <cell r="A209" t="str">
            <v>DANIEL ALONSO CHACON PRADO</v>
          </cell>
          <cell r="B209">
            <v>79910575</v>
          </cell>
        </row>
        <row r="210">
          <cell r="A210" t="str">
            <v>DANIEL DAVID DE LOS RIOS SUAREZ</v>
          </cell>
          <cell r="B210">
            <v>1112461656</v>
          </cell>
        </row>
        <row r="211">
          <cell r="A211" t="str">
            <v>DANIEL DE JESUS CARDOSO ESCORCIA</v>
          </cell>
          <cell r="B211">
            <v>1042427003</v>
          </cell>
        </row>
        <row r="212">
          <cell r="A212" t="str">
            <v>DANIEL EMILIO CABALLERO BERNAL</v>
          </cell>
          <cell r="B212">
            <v>7186433</v>
          </cell>
        </row>
        <row r="213">
          <cell r="A213" t="str">
            <v>DANIEL FELIPE OLIVOS MATEUS</v>
          </cell>
          <cell r="B213">
            <v>1010203640</v>
          </cell>
        </row>
        <row r="214">
          <cell r="A214" t="str">
            <v>DANIEL FERNANDO SUIKAN BUSTAMANTE</v>
          </cell>
          <cell r="B214">
            <v>1123621369</v>
          </cell>
        </row>
        <row r="215">
          <cell r="A215" t="str">
            <v>DANIEL FERNANDO YEPES DOMINGUEZ</v>
          </cell>
          <cell r="B215">
            <v>15173061</v>
          </cell>
        </row>
        <row r="216">
          <cell r="A216" t="str">
            <v>DANIEL FRANCISCO GARNICA ROJAS</v>
          </cell>
          <cell r="B216">
            <v>79956678</v>
          </cell>
        </row>
        <row r="217">
          <cell r="A217" t="str">
            <v>DANIEL RINCON GOMEZ</v>
          </cell>
          <cell r="B217">
            <v>79596317</v>
          </cell>
        </row>
        <row r="218">
          <cell r="A218" t="str">
            <v xml:space="preserve">DANNY JAVIER TRIVIÑO </v>
          </cell>
          <cell r="B218">
            <v>94473770</v>
          </cell>
        </row>
        <row r="219">
          <cell r="A219" t="str">
            <v>DANY LASSO LASPRILLA</v>
          </cell>
          <cell r="B219">
            <v>10494705</v>
          </cell>
        </row>
        <row r="220">
          <cell r="A220" t="str">
            <v>DARIO FERNANDO DAZA DORADO</v>
          </cell>
          <cell r="B220">
            <v>76323849</v>
          </cell>
        </row>
        <row r="221">
          <cell r="A221" t="str">
            <v>DAVID ALEXANDER DOMINGUEZ GUZMAN</v>
          </cell>
          <cell r="B221">
            <v>6567470</v>
          </cell>
        </row>
        <row r="222">
          <cell r="A222" t="str">
            <v>DDENISE ARGOTY PERDOMO</v>
          </cell>
          <cell r="B222">
            <v>31580375</v>
          </cell>
        </row>
        <row r="223">
          <cell r="A223" t="str">
            <v>DEICY ANDREA MENDEZ AGUIRRE</v>
          </cell>
          <cell r="B223">
            <v>52431563</v>
          </cell>
        </row>
        <row r="224">
          <cell r="A224" t="str">
            <v>DEISY ESTHER JIMENEZ MARTINEZ</v>
          </cell>
          <cell r="B224">
            <v>22493134</v>
          </cell>
        </row>
        <row r="225">
          <cell r="A225" t="str">
            <v>DEISY MARCELA CASTAÑEDA ROMERO</v>
          </cell>
          <cell r="B225">
            <v>1019005986</v>
          </cell>
        </row>
        <row r="226">
          <cell r="A226" t="str">
            <v>DENIS ALEXANDRA CARVAJAL MORENO</v>
          </cell>
          <cell r="B226">
            <v>43596906</v>
          </cell>
        </row>
        <row r="227">
          <cell r="A227" t="str">
            <v>DERIAM ANDRES CORTES OQUENDO</v>
          </cell>
          <cell r="B227">
            <v>71224985</v>
          </cell>
        </row>
        <row r="228">
          <cell r="A228" t="str">
            <v>DESIERTA</v>
          </cell>
          <cell r="B228" t="str">
            <v>DESIERTA</v>
          </cell>
        </row>
        <row r="229">
          <cell r="A229" t="str">
            <v>DEYMER ANDRES PEREZ AZUERO</v>
          </cell>
          <cell r="B229">
            <v>1014198058</v>
          </cell>
        </row>
        <row r="230">
          <cell r="A230" t="str">
            <v>DIANA ASTRID GONZALEZ RODRIGUEZ</v>
          </cell>
          <cell r="B230">
            <v>1000468012</v>
          </cell>
        </row>
        <row r="231">
          <cell r="A231" t="str">
            <v>DIANA ASTRID GUERRERO MENDOZA</v>
          </cell>
          <cell r="B231">
            <v>52020564</v>
          </cell>
        </row>
        <row r="232">
          <cell r="A232" t="str">
            <v>DIANA CAROLINA CUERVO MARTINEZ</v>
          </cell>
          <cell r="B232">
            <v>1016004159</v>
          </cell>
        </row>
        <row r="233">
          <cell r="A233" t="str">
            <v>DIANA CAROLINA GIL GUTIERREZ</v>
          </cell>
          <cell r="B233">
            <v>53075620</v>
          </cell>
        </row>
        <row r="234">
          <cell r="A234" t="str">
            <v>DIANA CAROLINA GUARNIZO HERNANDEZ</v>
          </cell>
          <cell r="B234">
            <v>53063673</v>
          </cell>
        </row>
        <row r="235">
          <cell r="A235" t="str">
            <v>DIANA CAROLINA LARA GARNICA</v>
          </cell>
          <cell r="B235">
            <v>1072420929</v>
          </cell>
        </row>
        <row r="236">
          <cell r="A236" t="str">
            <v>DIANA CAROLINA MARTINEZ REYES</v>
          </cell>
          <cell r="B236">
            <v>37547423</v>
          </cell>
        </row>
        <row r="237">
          <cell r="A237" t="str">
            <v>DIANA CATHERINE ROMERO MORA</v>
          </cell>
          <cell r="B237">
            <v>1032382777</v>
          </cell>
        </row>
        <row r="238">
          <cell r="A238" t="str">
            <v>DIANA ESPERANZA DURAN GARCIA</v>
          </cell>
          <cell r="B238">
            <v>52533478</v>
          </cell>
        </row>
        <row r="239">
          <cell r="A239" t="str">
            <v>DIANA FABIOLA ROJAS BERNAL</v>
          </cell>
          <cell r="B239">
            <v>35199875</v>
          </cell>
        </row>
        <row r="240">
          <cell r="A240" t="str">
            <v>DIANA GALLEGO ROZO</v>
          </cell>
          <cell r="B240">
            <v>38553585</v>
          </cell>
        </row>
        <row r="241">
          <cell r="A241" t="str">
            <v>DIANA HORTENCIA BRETT ROBINSON</v>
          </cell>
          <cell r="B241">
            <v>23248872</v>
          </cell>
        </row>
        <row r="242">
          <cell r="A242" t="str">
            <v>DIANA MARCELA BUITRAGO MEDINA</v>
          </cell>
          <cell r="B242">
            <v>53054085</v>
          </cell>
        </row>
        <row r="243">
          <cell r="A243" t="str">
            <v>DIANA MARCELA GARAVITO PULIDO</v>
          </cell>
          <cell r="B243">
            <v>1030538486</v>
          </cell>
        </row>
        <row r="244">
          <cell r="A244" t="str">
            <v>DIANA MARCELA GONZALEZ CADENA</v>
          </cell>
          <cell r="B244">
            <v>52347180</v>
          </cell>
        </row>
        <row r="245">
          <cell r="A245" t="str">
            <v xml:space="preserve">DIANA MARCELA MARULANDA </v>
          </cell>
          <cell r="B245">
            <v>31710481</v>
          </cell>
        </row>
        <row r="246">
          <cell r="A246" t="str">
            <v xml:space="preserve">DIANA MARLILI CONTRINA MORENO </v>
          </cell>
          <cell r="B246">
            <v>52903829</v>
          </cell>
        </row>
        <row r="247">
          <cell r="A247" t="str">
            <v>DIANA MILENA GARZON BOLIVAR</v>
          </cell>
          <cell r="B247">
            <v>52814377</v>
          </cell>
        </row>
        <row r="248">
          <cell r="A248" t="str">
            <v>DIANA MILENA MORENO LOPEZ</v>
          </cell>
          <cell r="B248">
            <v>52543405</v>
          </cell>
        </row>
        <row r="249">
          <cell r="A249" t="str">
            <v>DIANA PATRICIA CHACON SANTOS</v>
          </cell>
          <cell r="B249">
            <v>63453097</v>
          </cell>
        </row>
        <row r="250">
          <cell r="A250" t="str">
            <v>DIANA RUIZ HERRERA</v>
          </cell>
          <cell r="B250">
            <v>52974958</v>
          </cell>
        </row>
        <row r="251">
          <cell r="A251" t="str">
            <v>DIDIER ALBEIRO SARRIA URREA</v>
          </cell>
          <cell r="B251">
            <v>76326664</v>
          </cell>
        </row>
        <row r="252">
          <cell r="A252" t="str">
            <v>DIDIER ALBERT RAMIREZ SUAREZ</v>
          </cell>
          <cell r="B252">
            <v>4548810</v>
          </cell>
        </row>
        <row r="253">
          <cell r="A253" t="str">
            <v>DIDIER ALBERTO ACHURY MANCIPE</v>
          </cell>
          <cell r="B253">
            <v>80169387</v>
          </cell>
        </row>
        <row r="254">
          <cell r="A254" t="str">
            <v>DIDIER ORLANDO PALACIOS PINILLA</v>
          </cell>
          <cell r="B254">
            <v>82381157</v>
          </cell>
        </row>
        <row r="255">
          <cell r="A255" t="str">
            <v>DIEGO ALEJANDRO LURDUY ORTIZ</v>
          </cell>
          <cell r="B255">
            <v>80074475</v>
          </cell>
        </row>
        <row r="256">
          <cell r="A256" t="str">
            <v>DIEGO ALEJANDRO PULIDO BARRAGAN</v>
          </cell>
          <cell r="B256">
            <v>14326146</v>
          </cell>
        </row>
        <row r="257">
          <cell r="A257" t="str">
            <v>DIEGO ALEJANDRO RODRIGUEZ ZULUAGA</v>
          </cell>
          <cell r="B257">
            <v>80030201</v>
          </cell>
        </row>
        <row r="258">
          <cell r="A258" t="str">
            <v>DIEGO ALEXANDER QUINTERO VELASQUEZ</v>
          </cell>
          <cell r="B258">
            <v>75091125</v>
          </cell>
        </row>
        <row r="259">
          <cell r="A259" t="str">
            <v>DIEGO ANDRES NAVARRETE RODRIGUEZ</v>
          </cell>
          <cell r="B259">
            <v>80728629</v>
          </cell>
        </row>
        <row r="260">
          <cell r="A260" t="str">
            <v>DIEGO ARMANDO SARMIENTO SARMIENTO</v>
          </cell>
          <cell r="B260">
            <v>1043001742</v>
          </cell>
        </row>
        <row r="261">
          <cell r="A261" t="str">
            <v>DIEGO FERNANDO GARCIA RIOS</v>
          </cell>
          <cell r="B261">
            <v>18469141</v>
          </cell>
        </row>
        <row r="262">
          <cell r="A262" t="str">
            <v>DIEGO FERNANDO OCHOA LOPEZ</v>
          </cell>
          <cell r="B262">
            <v>1032365033</v>
          </cell>
        </row>
        <row r="263">
          <cell r="A263" t="str">
            <v>DIEGO FERNANDO RAMIREZ HERNANDEZ</v>
          </cell>
          <cell r="B263">
            <v>10030992</v>
          </cell>
        </row>
        <row r="264">
          <cell r="A264" t="str">
            <v>DIEGO FRANCISCO PINEDA PLAZAS</v>
          </cell>
          <cell r="B264">
            <v>80102693</v>
          </cell>
        </row>
        <row r="265">
          <cell r="A265" t="str">
            <v>DIEGO JAVIER RODRIGUEZ GARZON</v>
          </cell>
          <cell r="B265">
            <v>79957810</v>
          </cell>
        </row>
        <row r="266">
          <cell r="A266" t="str">
            <v>DIEGO MAURICIO TAMAYO JARAMILLO</v>
          </cell>
          <cell r="B266">
            <v>7714237</v>
          </cell>
        </row>
        <row r="267">
          <cell r="A267" t="str">
            <v>DOLFI ROJAS BALLESTEROS</v>
          </cell>
          <cell r="B267">
            <v>40415718</v>
          </cell>
        </row>
        <row r="268">
          <cell r="A268" t="str">
            <v>DOLORES FIGUEROA MOSQUERA</v>
          </cell>
          <cell r="B268">
            <v>32295839</v>
          </cell>
        </row>
        <row r="269">
          <cell r="A269" t="str">
            <v>DORA CECILIA BARAJAS RODRIGUEZ</v>
          </cell>
          <cell r="B269">
            <v>35512031</v>
          </cell>
        </row>
        <row r="270">
          <cell r="A270" t="str">
            <v>DORIS ALIETH MARTINEZ AGUILAR</v>
          </cell>
          <cell r="B270">
            <v>52363647</v>
          </cell>
        </row>
        <row r="271">
          <cell r="A271" t="str">
            <v>DORIS YADILA BACCA CAGUAZANGO</v>
          </cell>
          <cell r="B271">
            <v>30731303</v>
          </cell>
        </row>
        <row r="272">
          <cell r="A272" t="str">
            <v>DORIS YANETH GUAUÑA PISSO</v>
          </cell>
          <cell r="B272">
            <v>25276984</v>
          </cell>
        </row>
        <row r="273">
          <cell r="A273" t="str">
            <v xml:space="preserve">DUBERLY EDUARDO MURILLO BARONA </v>
          </cell>
          <cell r="B273">
            <v>79335420</v>
          </cell>
        </row>
        <row r="274">
          <cell r="A274" t="str">
            <v>DUBERNEY CORRALES RAMIREZ</v>
          </cell>
          <cell r="B274">
            <v>9773404</v>
          </cell>
        </row>
        <row r="275">
          <cell r="A275" t="str">
            <v>EDDY SIMON PARGA GARCIA</v>
          </cell>
          <cell r="B275">
            <v>80723574</v>
          </cell>
        </row>
        <row r="276">
          <cell r="A276" t="str">
            <v>EDGAR ALBERTO CASTIBLANCO GONZALEZ</v>
          </cell>
          <cell r="B276">
            <v>19477329</v>
          </cell>
        </row>
        <row r="277">
          <cell r="A277" t="str">
            <v>EDGAR ALEXANDER BAUTISTA MEZA</v>
          </cell>
          <cell r="B277">
            <v>88031778</v>
          </cell>
        </row>
        <row r="278">
          <cell r="A278" t="str">
            <v>EDGAR ALFREDO BURGOS GONZALEZ</v>
          </cell>
          <cell r="B278">
            <v>79638798</v>
          </cell>
        </row>
        <row r="279">
          <cell r="A279" t="str">
            <v xml:space="preserve">EDGAR ALBERTO CASTIBLANCO GONZALEZ </v>
          </cell>
          <cell r="B279">
            <v>19477329</v>
          </cell>
        </row>
        <row r="280">
          <cell r="A280" t="str">
            <v>EDGAR HERNAN ZARAMA REVELO</v>
          </cell>
          <cell r="B280">
            <v>12989938</v>
          </cell>
        </row>
        <row r="281">
          <cell r="A281" t="str">
            <v>EDGAR JAVIER VEGA AROCA</v>
          </cell>
          <cell r="B281">
            <v>19619310</v>
          </cell>
        </row>
        <row r="282">
          <cell r="A282" t="str">
            <v>EDGAR JOHANY FLOREZ ROCHA</v>
          </cell>
          <cell r="B282">
            <v>86058669</v>
          </cell>
        </row>
        <row r="283">
          <cell r="A283" t="str">
            <v>EDGAR OVIDIO HERNANDEZ REYES</v>
          </cell>
          <cell r="B283">
            <v>19259454</v>
          </cell>
        </row>
        <row r="284">
          <cell r="A284" t="str">
            <v>EDGAR RICARDO VARGAS ARIAS</v>
          </cell>
          <cell r="B284">
            <v>72325451</v>
          </cell>
        </row>
        <row r="285">
          <cell r="A285" t="str">
            <v>EDGARDO JOSE QUIROZ PACHECO</v>
          </cell>
          <cell r="B285">
            <v>77187997</v>
          </cell>
        </row>
        <row r="286">
          <cell r="A286" t="str">
            <v>EDICSON PATIÑO MURILLO</v>
          </cell>
          <cell r="B286">
            <v>16161521</v>
          </cell>
        </row>
        <row r="287">
          <cell r="A287" t="str">
            <v>EDIER FRANCISCO MALAVERA PULIDO</v>
          </cell>
          <cell r="B287">
            <v>80227708</v>
          </cell>
        </row>
        <row r="288">
          <cell r="A288" t="str">
            <v>EDIER LUCIRO FERNANDEZ VALLEJO</v>
          </cell>
          <cell r="B288">
            <v>76311566</v>
          </cell>
        </row>
        <row r="289">
          <cell r="A289" t="str">
            <v>EDILSON LOZADA VANEGAS</v>
          </cell>
          <cell r="B289">
            <v>88157857</v>
          </cell>
        </row>
        <row r="290">
          <cell r="A290" t="str">
            <v>EDIMER JACOME SANABRIA</v>
          </cell>
          <cell r="B290">
            <v>91293021</v>
          </cell>
        </row>
        <row r="291">
          <cell r="A291" t="str">
            <v>EDINSON BONILLA JIMENEZ</v>
          </cell>
          <cell r="B291">
            <v>86069634</v>
          </cell>
        </row>
        <row r="292">
          <cell r="A292" t="str">
            <v>EDINSON OSPINA VALENCIA</v>
          </cell>
          <cell r="B292">
            <v>94526658</v>
          </cell>
        </row>
        <row r="293">
          <cell r="A293" t="str">
            <v>EDISON ALFONSO DIAZ BARAJAS</v>
          </cell>
          <cell r="B293">
            <v>79795096</v>
          </cell>
        </row>
        <row r="294">
          <cell r="A294" t="str">
            <v>EDISON CORDOBA CHICANGO</v>
          </cell>
          <cell r="B294">
            <v>16775389</v>
          </cell>
        </row>
        <row r="295">
          <cell r="A295" t="str">
            <v>EDISON ECHEVERRI SOTO</v>
          </cell>
          <cell r="B295">
            <v>10026277</v>
          </cell>
        </row>
        <row r="296">
          <cell r="A296" t="str">
            <v>EDITH MARILUZ MONTES FLOREZ</v>
          </cell>
          <cell r="B296">
            <v>20451079</v>
          </cell>
        </row>
        <row r="297">
          <cell r="A297" t="str">
            <v>EDNA YERY GUTIERREZ PARRA</v>
          </cell>
          <cell r="B297">
            <v>1121844752</v>
          </cell>
        </row>
        <row r="298">
          <cell r="A298" t="str">
            <v>EDNA YESENIA MONTAÑEZ NEMEGUEN</v>
          </cell>
          <cell r="B298">
            <v>1014178129</v>
          </cell>
        </row>
        <row r="299">
          <cell r="A299" t="str">
            <v>EDUARDO CASTRO SOTO</v>
          </cell>
          <cell r="B299">
            <v>93385906</v>
          </cell>
        </row>
        <row r="300">
          <cell r="A300" t="str">
            <v xml:space="preserve">EDUARDO IGNACIO GONZALEZ </v>
          </cell>
          <cell r="B300">
            <v>72159653</v>
          </cell>
        </row>
        <row r="301">
          <cell r="A301" t="str">
            <v>EDUARDO JOSE MARRIAGA GAVIRIA</v>
          </cell>
          <cell r="B301">
            <v>73187998</v>
          </cell>
        </row>
        <row r="302">
          <cell r="A302" t="str">
            <v>EDUIN GIOVANI RIVERA RODRIGUEZ</v>
          </cell>
          <cell r="B302">
            <v>80033258</v>
          </cell>
        </row>
        <row r="303">
          <cell r="A303" t="str">
            <v>EDWAR ANDRES SAAVEDRA BALLESTEROS</v>
          </cell>
          <cell r="B303">
            <v>80541017</v>
          </cell>
        </row>
        <row r="304">
          <cell r="A304" t="str">
            <v>EDWAR VLADIMIR DUARTE RODRIGUEZ</v>
          </cell>
          <cell r="B304">
            <v>1026550812</v>
          </cell>
        </row>
        <row r="305">
          <cell r="A305" t="str">
            <v>EDWARD ALEXANDER SAAVEDRA RICO</v>
          </cell>
          <cell r="B305">
            <v>13508051</v>
          </cell>
        </row>
        <row r="306">
          <cell r="A306" t="str">
            <v>EDWIN ALEXANDER MUÑOZ HERRERA</v>
          </cell>
          <cell r="B306">
            <v>70420671</v>
          </cell>
        </row>
        <row r="307">
          <cell r="A307" t="str">
            <v>EDWIN ALONSO CASTELLANOS SALINAS</v>
          </cell>
          <cell r="B307">
            <v>80004004</v>
          </cell>
        </row>
        <row r="308">
          <cell r="A308" t="str">
            <v>EDWIN DE JESUS SILVERA CORONADO</v>
          </cell>
          <cell r="B308">
            <v>72194508</v>
          </cell>
        </row>
        <row r="309">
          <cell r="A309" t="str">
            <v>EDWIN FERNANDO BARONA RODRIGUEZ</v>
          </cell>
          <cell r="B309">
            <v>1130641511</v>
          </cell>
        </row>
        <row r="310">
          <cell r="A310" t="str">
            <v>EDWIN FERNANDO ZUÑIGA CRUZ</v>
          </cell>
          <cell r="B310">
            <v>5821691</v>
          </cell>
        </row>
        <row r="311">
          <cell r="A311" t="str">
            <v>EDWIN FERNEY VILLAMIZAR PINZON</v>
          </cell>
          <cell r="B311">
            <v>80876161</v>
          </cell>
        </row>
        <row r="312">
          <cell r="A312" t="str">
            <v>EDWIN GERMAN OLAYA VILLALBA</v>
          </cell>
          <cell r="B312">
            <v>1022943437</v>
          </cell>
        </row>
        <row r="313">
          <cell r="A313" t="str">
            <v>EDWIN JAVIER FORERO PEREZ</v>
          </cell>
          <cell r="B313">
            <v>80027551</v>
          </cell>
        </row>
        <row r="314">
          <cell r="A314" t="str">
            <v>EDWIN MACHACON ALVAREZ</v>
          </cell>
          <cell r="B314">
            <v>73156610</v>
          </cell>
        </row>
        <row r="315">
          <cell r="A315" t="str">
            <v>EDWIN ORLANDO LEON MONTERO</v>
          </cell>
          <cell r="B315">
            <v>1019030146</v>
          </cell>
        </row>
        <row r="316">
          <cell r="A316" t="str">
            <v>EDWIN RENE BERNAL RIVERA</v>
          </cell>
          <cell r="B316">
            <v>79902611</v>
          </cell>
        </row>
        <row r="317">
          <cell r="A317" t="str">
            <v>EDWIN ROLANDO GOMEZ PUENTES</v>
          </cell>
          <cell r="B317">
            <v>98398528</v>
          </cell>
        </row>
        <row r="318">
          <cell r="A318" t="str">
            <v>EDWIN SAMUEL RAMIREZ LOSADA</v>
          </cell>
          <cell r="B318">
            <v>79977193</v>
          </cell>
        </row>
        <row r="319">
          <cell r="A319" t="str">
            <v>EDWIN SANTIAGO BAUTISTA QUIROGA</v>
          </cell>
          <cell r="B319">
            <v>1023863468</v>
          </cell>
        </row>
        <row r="320">
          <cell r="A320" t="str">
            <v>EFRAIN ANTONIO CUCUNUBA TOTAITIVE</v>
          </cell>
          <cell r="B320">
            <v>19459411</v>
          </cell>
        </row>
        <row r="321">
          <cell r="A321" t="str">
            <v>EFRAIN COLLAZOS GUERRERO</v>
          </cell>
          <cell r="B321">
            <v>80441338</v>
          </cell>
        </row>
        <row r="322">
          <cell r="A322" t="str">
            <v>EFRAIN HERRERA TORRES</v>
          </cell>
          <cell r="B322">
            <v>73140604</v>
          </cell>
        </row>
        <row r="323">
          <cell r="A323" t="str">
            <v xml:space="preserve">EFREY CANDELA </v>
          </cell>
          <cell r="B323">
            <v>17356305</v>
          </cell>
        </row>
        <row r="324">
          <cell r="A324" t="str">
            <v>ELBIS FREILER QUINTERO GIRALDO</v>
          </cell>
          <cell r="B324">
            <v>6320853</v>
          </cell>
        </row>
        <row r="325">
          <cell r="A325" t="str">
            <v>ELCY JANNETH BARRIGA DIAZ</v>
          </cell>
          <cell r="B325">
            <v>39762965</v>
          </cell>
        </row>
        <row r="326">
          <cell r="A326" t="str">
            <v>ELIANA KATHERINE ARBOLEDA DEL REAL</v>
          </cell>
          <cell r="B326">
            <v>60445544</v>
          </cell>
        </row>
        <row r="327">
          <cell r="A327" t="str">
            <v>ELIANA PAOLA LESMES MORA</v>
          </cell>
          <cell r="B327">
            <v>1116780489</v>
          </cell>
        </row>
        <row r="328">
          <cell r="A328" t="str">
            <v>ELIO ENRIQUE PRADA BELTRAN</v>
          </cell>
          <cell r="B328">
            <v>73581961</v>
          </cell>
        </row>
        <row r="329">
          <cell r="A329" t="str">
            <v>ELISABET USECHE MARIN</v>
          </cell>
          <cell r="B329">
            <v>25166983</v>
          </cell>
        </row>
        <row r="330">
          <cell r="A330" t="str">
            <v>ELIZABETH JAUREGUI REINA</v>
          </cell>
          <cell r="B330">
            <v>41699005</v>
          </cell>
        </row>
        <row r="331">
          <cell r="A331" t="str">
            <v>ELIZABETH MALDONADO LUNA</v>
          </cell>
          <cell r="B331">
            <v>43868229</v>
          </cell>
        </row>
        <row r="332">
          <cell r="A332" t="str">
            <v xml:space="preserve">ELIZABETH NIÑO SOLANO </v>
          </cell>
          <cell r="B332">
            <v>21024942</v>
          </cell>
        </row>
        <row r="333">
          <cell r="A333" t="str">
            <v>ELKIN EMILIO MANTILLA NIÑO</v>
          </cell>
          <cell r="B333">
            <v>13744479</v>
          </cell>
        </row>
        <row r="334">
          <cell r="A334" t="str">
            <v>ELMIS RIOS RODRIGUEZ</v>
          </cell>
          <cell r="B334">
            <v>77090287</v>
          </cell>
        </row>
        <row r="335">
          <cell r="A335" t="str">
            <v>ELSA LUCIA CABRERA GOMEZ</v>
          </cell>
          <cell r="B335">
            <v>59819840</v>
          </cell>
        </row>
        <row r="336">
          <cell r="A336" t="str">
            <v>ELSY VARGAS LOPEZ</v>
          </cell>
          <cell r="B336">
            <v>51932325</v>
          </cell>
        </row>
        <row r="337">
          <cell r="A337" t="str">
            <v>ELVIRA SALCEDO SALCEDO</v>
          </cell>
          <cell r="B337">
            <v>35321130</v>
          </cell>
        </row>
        <row r="338">
          <cell r="A338" t="str">
            <v>ELVIS LEONARDO SIERRA JIMENEZ</v>
          </cell>
          <cell r="B338">
            <v>79787263</v>
          </cell>
        </row>
        <row r="339">
          <cell r="A339" t="str">
            <v>EMILY RICARDO PARRA</v>
          </cell>
          <cell r="B339">
            <v>1030544871</v>
          </cell>
        </row>
        <row r="340">
          <cell r="A340" t="str">
            <v>EMMA PAOLA ANGULO JIMENEZ</v>
          </cell>
          <cell r="B340">
            <v>52383139</v>
          </cell>
        </row>
        <row r="341">
          <cell r="A341" t="str">
            <v>ENDIR ESLIK HURTADO RIVAS</v>
          </cell>
          <cell r="B341">
            <v>11806390</v>
          </cell>
        </row>
        <row r="342">
          <cell r="A342" t="str">
            <v>ENDRIC RAFAEL SALGADO QUIÑONEZ</v>
          </cell>
          <cell r="B342">
            <v>78750825</v>
          </cell>
        </row>
        <row r="343">
          <cell r="A343" t="str">
            <v>ENNA CATALINA MANTILLA QUINTERO</v>
          </cell>
          <cell r="B343">
            <v>1128050124</v>
          </cell>
        </row>
        <row r="344">
          <cell r="A344" t="str">
            <v>ENRIQUE JAIMES ARIAS</v>
          </cell>
          <cell r="B344">
            <v>80072488</v>
          </cell>
        </row>
        <row r="345">
          <cell r="A345" t="str">
            <v>ERICA CRISTINA CARRASCAL GALLEGO</v>
          </cell>
          <cell r="B345">
            <v>43920626</v>
          </cell>
        </row>
        <row r="346">
          <cell r="A346" t="str">
            <v>ERIDIANI ANANGE VIATELA SIERRA</v>
          </cell>
          <cell r="B346">
            <v>52521870</v>
          </cell>
        </row>
        <row r="347">
          <cell r="A347" t="str">
            <v>ERIKA ANDREA LACHE DONOSO</v>
          </cell>
          <cell r="B347">
            <v>1073691092</v>
          </cell>
        </row>
        <row r="348">
          <cell r="A348" t="str">
            <v>ERIKA LILIANA MATIZ BADILLO</v>
          </cell>
          <cell r="B348">
            <v>52491542</v>
          </cell>
        </row>
        <row r="349">
          <cell r="A349" t="str">
            <v>ERIS MORE ORTEGA</v>
          </cell>
          <cell r="B349">
            <v>73146010</v>
          </cell>
        </row>
        <row r="350">
          <cell r="A350" t="str">
            <v xml:space="preserve">ERWIN DARIO ERNESTO MEJIA AFRICANO </v>
          </cell>
          <cell r="B350">
            <v>80819613</v>
          </cell>
        </row>
        <row r="351">
          <cell r="A351" t="str">
            <v>ERWIN FABIO HENAO AYA</v>
          </cell>
          <cell r="B351">
            <v>79886053</v>
          </cell>
        </row>
        <row r="352">
          <cell r="A352" t="str">
            <v>ESNEYDER OSWALDO ORDOÑEZ ANGEL</v>
          </cell>
          <cell r="B352">
            <v>80281987</v>
          </cell>
        </row>
        <row r="353">
          <cell r="A353" t="str">
            <v>ESPERANZA VERGARA PAZ</v>
          </cell>
          <cell r="B353">
            <v>34538657</v>
          </cell>
        </row>
        <row r="354">
          <cell r="A354" t="str">
            <v>ESTHER DEL SOCORRO PORTILLA ARIAS</v>
          </cell>
          <cell r="B354">
            <v>59813585</v>
          </cell>
        </row>
        <row r="355">
          <cell r="A355" t="str">
            <v>EURIPIDES SERRATO BENITEZ</v>
          </cell>
          <cell r="B355">
            <v>11480154</v>
          </cell>
        </row>
        <row r="356">
          <cell r="A356" t="str">
            <v>EVELIO JOSE VIDES CONTRERAS</v>
          </cell>
          <cell r="B356">
            <v>72169739</v>
          </cell>
        </row>
        <row r="357">
          <cell r="A357" t="str">
            <v>EVELYN SUSANA RIVERA RUBIANO</v>
          </cell>
          <cell r="B357">
            <v>1010189373</v>
          </cell>
        </row>
        <row r="358">
          <cell r="A358" t="str">
            <v>EVER EDGAR CAMELO GONZALEZ</v>
          </cell>
          <cell r="B358">
            <v>79415607</v>
          </cell>
        </row>
        <row r="359">
          <cell r="A359" t="str">
            <v>FABIAN ANDRES HERNANDEZ ESPINOSA</v>
          </cell>
          <cell r="B359">
            <v>17421162</v>
          </cell>
        </row>
        <row r="360">
          <cell r="A360" t="str">
            <v>FABIAN MAURICIO MAHECHA LOPEZ</v>
          </cell>
          <cell r="B360">
            <v>1073603005</v>
          </cell>
        </row>
        <row r="361">
          <cell r="A361" t="str">
            <v>FABIAN RICARDO GONZALEZ RAMOS</v>
          </cell>
          <cell r="B361">
            <v>79925793</v>
          </cell>
        </row>
        <row r="362">
          <cell r="A362" t="str">
            <v>FABIAN RICARDO GONZALEZ ROA</v>
          </cell>
          <cell r="B362">
            <v>1049602264</v>
          </cell>
        </row>
        <row r="363">
          <cell r="A363" t="str">
            <v>FABIO ENRIQUE ORTIZ PIÑEROS</v>
          </cell>
          <cell r="B363">
            <v>79599771</v>
          </cell>
        </row>
        <row r="364">
          <cell r="A364" t="str">
            <v>FARID NICOLAS ESLAIT ZAMBRANO</v>
          </cell>
          <cell r="B364">
            <v>72262201</v>
          </cell>
        </row>
        <row r="365">
          <cell r="A365" t="str">
            <v>FEIRY HAALSON BARRAGAN SOCHA</v>
          </cell>
          <cell r="B365">
            <v>86010416</v>
          </cell>
        </row>
        <row r="366">
          <cell r="A366" t="str">
            <v>FELIPE ALBERTO GARCIA SANCHEZ</v>
          </cell>
          <cell r="B366">
            <v>9976528</v>
          </cell>
        </row>
        <row r="367">
          <cell r="A367" t="str">
            <v>FELIPE SANTIAGO NEIRA RIVERA</v>
          </cell>
          <cell r="B367">
            <v>1019008714</v>
          </cell>
        </row>
        <row r="368">
          <cell r="A368" t="str">
            <v>FELIX ANTONIO CRUZ BENAVIDES</v>
          </cell>
          <cell r="B368">
            <v>19433379</v>
          </cell>
        </row>
        <row r="369">
          <cell r="A369" t="str">
            <v>FELIX MANUEL PAJARO RINCON</v>
          </cell>
          <cell r="B369">
            <v>8834018</v>
          </cell>
        </row>
        <row r="370">
          <cell r="A370" t="str">
            <v>FERNANDO ANDRES DIAZ RODRIGUEZ</v>
          </cell>
          <cell r="B370">
            <v>1032363326</v>
          </cell>
        </row>
        <row r="371">
          <cell r="A371" t="str">
            <v>FERNANDO BERNAL ROMERO</v>
          </cell>
          <cell r="B371">
            <v>79737591</v>
          </cell>
        </row>
        <row r="372">
          <cell r="A372" t="str">
            <v>FERNANDO FERNANDEZ RODRIGUEZ</v>
          </cell>
          <cell r="B372">
            <v>19408226</v>
          </cell>
        </row>
        <row r="373">
          <cell r="A373" t="str">
            <v>FERNANDO PAUL RACEDO PEREZ</v>
          </cell>
          <cell r="B373">
            <v>1047415395</v>
          </cell>
        </row>
        <row r="374">
          <cell r="A374" t="str">
            <v>FERNANDO RIOS MEJIA</v>
          </cell>
          <cell r="B374">
            <v>16553362</v>
          </cell>
        </row>
        <row r="375">
          <cell r="A375" t="str">
            <v>FERNEY CARDONA HERNANDEZ</v>
          </cell>
          <cell r="B375">
            <v>16115529</v>
          </cell>
        </row>
        <row r="376">
          <cell r="A376" t="str">
            <v>FERNEY EDUARDO MONTENEGRO SIERRA</v>
          </cell>
          <cell r="B376">
            <v>11256874</v>
          </cell>
        </row>
        <row r="377">
          <cell r="A377" t="str">
            <v>FERNEY LEONARDO CASTELLANOS ROJAS</v>
          </cell>
          <cell r="B377">
            <v>80802241</v>
          </cell>
        </row>
        <row r="378">
          <cell r="A378" t="str">
            <v>FIDEL ERNESTO LOPEZ ARCINIEGAS</v>
          </cell>
          <cell r="B378">
            <v>94369601</v>
          </cell>
        </row>
        <row r="379">
          <cell r="A379" t="str">
            <v>FLOR BIANEY RINCON RODRIGUEZ</v>
          </cell>
          <cell r="B379">
            <v>23926816</v>
          </cell>
        </row>
        <row r="380">
          <cell r="A380" t="str">
            <v>FLOR ELVIA URREGO MARTINEZ</v>
          </cell>
          <cell r="B380">
            <v>41794011</v>
          </cell>
        </row>
        <row r="381">
          <cell r="A381" t="str">
            <v>FLOR NALLIBER DOMINGUEZ TORRES</v>
          </cell>
          <cell r="B381">
            <v>40316314</v>
          </cell>
        </row>
        <row r="382">
          <cell r="A382" t="str">
            <v>FRANCISCA ROZO DE ZAMUDIO</v>
          </cell>
          <cell r="B382">
            <v>37241085</v>
          </cell>
        </row>
        <row r="383">
          <cell r="A383" t="str">
            <v>FRANCISCO ANTONIO AILLON VERA</v>
          </cell>
          <cell r="B383">
            <v>13483063</v>
          </cell>
        </row>
        <row r="384">
          <cell r="A384" t="str">
            <v>FRANCISCO JAVIER GARCIA MEDINA</v>
          </cell>
          <cell r="B384">
            <v>18496419</v>
          </cell>
        </row>
        <row r="385">
          <cell r="A385" t="str">
            <v>FRANCISCO JAVIER MONEDERO CADENA</v>
          </cell>
          <cell r="B385">
            <v>1130682042</v>
          </cell>
        </row>
        <row r="386">
          <cell r="A386" t="str">
            <v>FRANCISCO JAVIER NARVAEZ RESTREPO</v>
          </cell>
          <cell r="B386">
            <v>71762925</v>
          </cell>
        </row>
        <row r="387">
          <cell r="A387" t="str">
            <v>FRANK DANIEL RAMOS CHAPARRO</v>
          </cell>
          <cell r="B387">
            <v>71762925</v>
          </cell>
        </row>
        <row r="388">
          <cell r="A388" t="str">
            <v>FRANK EDIER MENDEZ CORDOBA</v>
          </cell>
          <cell r="B388">
            <v>12198947</v>
          </cell>
        </row>
        <row r="389">
          <cell r="A389" t="str">
            <v>FREDDY ANDRES ZARAMA REVELO</v>
          </cell>
          <cell r="B389">
            <v>98390466</v>
          </cell>
        </row>
        <row r="390">
          <cell r="A390" t="str">
            <v>FREDDY TOLEDO BERMEO</v>
          </cell>
          <cell r="B390">
            <v>12265849</v>
          </cell>
        </row>
        <row r="391">
          <cell r="A391" t="str">
            <v xml:space="preserve">FREDY ALONSO FUENTES </v>
          </cell>
          <cell r="B391">
            <v>7171113</v>
          </cell>
        </row>
        <row r="392">
          <cell r="A392" t="str">
            <v>FREDY ALONSO MESA SANCHEZ</v>
          </cell>
          <cell r="B392">
            <v>74188181</v>
          </cell>
        </row>
        <row r="393">
          <cell r="A393" t="str">
            <v xml:space="preserve">FREDY ENRIQUE SARMIENTO ROMERO </v>
          </cell>
          <cell r="B393">
            <v>79910806</v>
          </cell>
        </row>
        <row r="394">
          <cell r="A394" t="str">
            <v>FREDY GONZALO PAZ CAICEDO</v>
          </cell>
          <cell r="B394">
            <v>5207674</v>
          </cell>
        </row>
        <row r="395">
          <cell r="A395" t="str">
            <v>FREDY JULIAN APONTE ALMECIGA</v>
          </cell>
          <cell r="B395">
            <v>11233414</v>
          </cell>
        </row>
        <row r="396">
          <cell r="A396" t="str">
            <v>FREDY MENDEZ RUIZ</v>
          </cell>
          <cell r="B396">
            <v>11447243</v>
          </cell>
        </row>
        <row r="397">
          <cell r="A397" t="str">
            <v>FREDY WILMAN GUERRA OYUELA</v>
          </cell>
          <cell r="B397">
            <v>79414751</v>
          </cell>
        </row>
        <row r="398">
          <cell r="A398" t="str">
            <v>FREID MARTIN ANDRADE CASTRO</v>
          </cell>
          <cell r="B398">
            <v>98378793</v>
          </cell>
        </row>
        <row r="399">
          <cell r="A399" t="str">
            <v>FREYA MARIA GALVEZ MORENO</v>
          </cell>
          <cell r="B399">
            <v>31555022</v>
          </cell>
        </row>
        <row r="400">
          <cell r="A400" t="str">
            <v>GABRIEL CRUZ VARGAS</v>
          </cell>
          <cell r="B400">
            <v>6613149</v>
          </cell>
        </row>
        <row r="401">
          <cell r="A401" t="str">
            <v>GABRIEL EDUARDO RIOS PARRA</v>
          </cell>
          <cell r="B401">
            <v>10050322</v>
          </cell>
        </row>
        <row r="402">
          <cell r="A402" t="str">
            <v>GABRIEL GUERRERO MORANTES</v>
          </cell>
          <cell r="B402">
            <v>74327209</v>
          </cell>
        </row>
        <row r="403">
          <cell r="A403" t="str">
            <v>GEIDY MIREYA GOMEZ FEO</v>
          </cell>
          <cell r="B403">
            <v>52655683</v>
          </cell>
        </row>
        <row r="404">
          <cell r="A404" t="str">
            <v>GEISER GERALDI ACEVEDO FLOREZ</v>
          </cell>
          <cell r="B404">
            <v>1121207275</v>
          </cell>
        </row>
        <row r="405">
          <cell r="A405" t="str">
            <v>GELMER RODRIGUEZ AGUIRRE</v>
          </cell>
          <cell r="B405">
            <v>79284762</v>
          </cell>
        </row>
        <row r="406">
          <cell r="A406" t="str">
            <v>GEMMA JUDITH ANGEL VARGAS</v>
          </cell>
          <cell r="B406">
            <v>26427205</v>
          </cell>
        </row>
        <row r="407">
          <cell r="A407" t="str">
            <v xml:space="preserve">GEMNY ESPERANZA MAURNO </v>
          </cell>
          <cell r="B407">
            <v>68287802</v>
          </cell>
        </row>
        <row r="408">
          <cell r="A408" t="str">
            <v>GEOVANNY ORLANDO ASCUNTAR CHICAIZA</v>
          </cell>
          <cell r="B408">
            <v>5204445</v>
          </cell>
        </row>
        <row r="409">
          <cell r="A409" t="str">
            <v>GEOVANNY PELAEZ QUICENO</v>
          </cell>
          <cell r="B409">
            <v>10289006</v>
          </cell>
        </row>
        <row r="410">
          <cell r="A410" t="str">
            <v>GEOVANNY URIBE ARENILLA</v>
          </cell>
          <cell r="B410">
            <v>18928480</v>
          </cell>
        </row>
        <row r="411">
          <cell r="A411" t="str">
            <v>GERARDO ENRIQUE GONZALEZ HENRIQUEZ</v>
          </cell>
          <cell r="B411">
            <v>7142669</v>
          </cell>
        </row>
        <row r="412">
          <cell r="A412" t="str">
            <v>GERMAN ADOLFO LOAIZA OCAMPO</v>
          </cell>
          <cell r="B412">
            <v>75035436</v>
          </cell>
        </row>
        <row r="413">
          <cell r="A413" t="str">
            <v>GERMAN ARTURO DE LEON PORRAS</v>
          </cell>
          <cell r="B413">
            <v>72217286</v>
          </cell>
        </row>
        <row r="414">
          <cell r="A414" t="str">
            <v>GERMAN DARIO ARIAS ESCOBAR</v>
          </cell>
          <cell r="B414">
            <v>75089644</v>
          </cell>
        </row>
        <row r="415">
          <cell r="A415" t="str">
            <v>GERMAN DAVID ARROYAVE RENDON</v>
          </cell>
          <cell r="B415">
            <v>14798724</v>
          </cell>
        </row>
        <row r="416">
          <cell r="A416" t="str">
            <v>GERMAN EDGARDO GUZMAN PATIÑO</v>
          </cell>
          <cell r="B416">
            <v>5991266</v>
          </cell>
        </row>
        <row r="417">
          <cell r="A417" t="str">
            <v>GERMAN RUBIANO BELTRAN</v>
          </cell>
          <cell r="B417">
            <v>79347330</v>
          </cell>
        </row>
        <row r="418">
          <cell r="A418" t="str">
            <v>GERMAN SANTIAGO BARRERO SANCHEZ</v>
          </cell>
          <cell r="B418">
            <v>7174162</v>
          </cell>
        </row>
        <row r="419">
          <cell r="A419" t="str">
            <v>GERMAN VELOZA ARIZMENDY</v>
          </cell>
          <cell r="B419">
            <v>19259584</v>
          </cell>
        </row>
        <row r="420">
          <cell r="A420" t="str">
            <v>GILIA INES VASQUEZ RODRIGUEZ</v>
          </cell>
          <cell r="B420">
            <v>51638528</v>
          </cell>
        </row>
        <row r="421">
          <cell r="A421" t="str">
            <v>GILMER MOISES AMEZQUITA MONROY</v>
          </cell>
          <cell r="B421">
            <v>79717103</v>
          </cell>
        </row>
        <row r="422">
          <cell r="A422" t="str">
            <v>GINA CONCEPCION ANGULO MENDOZA</v>
          </cell>
          <cell r="B422">
            <v>1047369103</v>
          </cell>
        </row>
        <row r="423">
          <cell r="A423" t="str">
            <v>GINA MILENA DIAZ SERRANO</v>
          </cell>
          <cell r="B423">
            <v>63556323</v>
          </cell>
        </row>
        <row r="424">
          <cell r="A424" t="str">
            <v>GINA PAOLA DUEÑAS BARBOSA</v>
          </cell>
          <cell r="B424">
            <v>52382959</v>
          </cell>
        </row>
        <row r="425">
          <cell r="A425" t="str">
            <v xml:space="preserve">GINA SUCEL ACEVEDO </v>
          </cell>
          <cell r="B425">
            <v>40331795</v>
          </cell>
        </row>
        <row r="426">
          <cell r="A426" t="str">
            <v>GLADYS CUEVAS HERNANDEZ</v>
          </cell>
          <cell r="B426">
            <v>63446674</v>
          </cell>
        </row>
        <row r="427">
          <cell r="A427" t="str">
            <v>GLADYS POLO FLOREZ</v>
          </cell>
          <cell r="B427">
            <v>51780014</v>
          </cell>
        </row>
        <row r="428">
          <cell r="A428" t="str">
            <v>GLEYDER YOHANA GUERRA MORA</v>
          </cell>
          <cell r="B428">
            <v>20716312</v>
          </cell>
        </row>
        <row r="429">
          <cell r="A429" t="str">
            <v>GLORIA ALEJANDRA MORENO GAMEZ</v>
          </cell>
          <cell r="B429">
            <v>52269116</v>
          </cell>
        </row>
        <row r="430">
          <cell r="A430" t="str">
            <v>GLORIA ANDREA SUAREZ ROSERO</v>
          </cell>
          <cell r="B430">
            <v>36860865</v>
          </cell>
        </row>
        <row r="431">
          <cell r="A431" t="str">
            <v>GLORIA ESPERANZA LIZARAZO SALAZAR</v>
          </cell>
          <cell r="B431">
            <v>23637912</v>
          </cell>
        </row>
        <row r="432">
          <cell r="A432" t="str">
            <v>GLORIA MARIA VIZCAINO GUEVARA</v>
          </cell>
          <cell r="B432">
            <v>21190642</v>
          </cell>
        </row>
        <row r="433">
          <cell r="A433" t="str">
            <v>GLORIA PATRICIA MIRA CORREA</v>
          </cell>
          <cell r="B433">
            <v>43029132</v>
          </cell>
        </row>
        <row r="434">
          <cell r="A434" t="str">
            <v>GLORIA PATRICIA PEREZ DIAZ</v>
          </cell>
          <cell r="B434">
            <v>1085249478</v>
          </cell>
        </row>
        <row r="435">
          <cell r="A435" t="str">
            <v>GLORIA SANINT JARAMILLO</v>
          </cell>
          <cell r="B435">
            <v>33155651</v>
          </cell>
        </row>
        <row r="436">
          <cell r="A436" t="str">
            <v>GREYS AMPARO PEREIRA APARICIO</v>
          </cell>
          <cell r="B436">
            <v>1047420675</v>
          </cell>
        </row>
        <row r="437">
          <cell r="A437" t="str">
            <v>GUADALUPE SANCHEZ PALMA</v>
          </cell>
          <cell r="B437">
            <v>42499411</v>
          </cell>
        </row>
        <row r="438">
          <cell r="A438" t="str">
            <v>GUIDO FERNANDO COLORADO VELEZ</v>
          </cell>
          <cell r="B438">
            <v>94532129</v>
          </cell>
        </row>
        <row r="439">
          <cell r="A439" t="str">
            <v>GUILLERMINA YAGUARA PEDROZA</v>
          </cell>
          <cell r="B439">
            <v>40443921</v>
          </cell>
        </row>
        <row r="440">
          <cell r="A440" t="str">
            <v>GUILLERMO ANTONIO CARDONA ROJAS</v>
          </cell>
          <cell r="B440">
            <v>73113832</v>
          </cell>
        </row>
        <row r="441">
          <cell r="A441" t="str">
            <v>GUILLERMO BARBOSA ALGARRA</v>
          </cell>
          <cell r="B441">
            <v>80234741</v>
          </cell>
        </row>
        <row r="442">
          <cell r="A442" t="str">
            <v>GUILLERMO NEMPEQUE CAÑON</v>
          </cell>
          <cell r="B442">
            <v>19452913</v>
          </cell>
        </row>
        <row r="443">
          <cell r="A443" t="str">
            <v>GUSTAVO ADOLFO QUINTERO VELEZ</v>
          </cell>
          <cell r="B443">
            <v>75037790</v>
          </cell>
        </row>
        <row r="444">
          <cell r="A444" t="str">
            <v xml:space="preserve">GUSTAVO ALBERTO PADILLA </v>
          </cell>
          <cell r="B444">
            <v>19462757</v>
          </cell>
        </row>
        <row r="445">
          <cell r="A445" t="str">
            <v>GUSTAVO BAYONA VARGAS</v>
          </cell>
          <cell r="B445">
            <v>79623516</v>
          </cell>
        </row>
        <row r="446">
          <cell r="A446" t="str">
            <v>GUSTAVO ELIECER REYES LANZZIANO</v>
          </cell>
          <cell r="B446">
            <v>1049613986</v>
          </cell>
        </row>
        <row r="447">
          <cell r="A447" t="str">
            <v>GUSTAVO HERNANDO VEGA IRIARTE</v>
          </cell>
          <cell r="B447">
            <v>17655925</v>
          </cell>
        </row>
        <row r="448">
          <cell r="A448" t="str">
            <v>GUSTAVO MONROY RIVERA</v>
          </cell>
          <cell r="B448">
            <v>19302966</v>
          </cell>
        </row>
        <row r="449">
          <cell r="A449" t="str">
            <v>GUSTAVO SOLANO FAJARDO</v>
          </cell>
          <cell r="B449">
            <v>79050892</v>
          </cell>
        </row>
        <row r="450">
          <cell r="A450" t="str">
            <v>HAMINTON HAIR CIFUENTES MONTEALEGRE</v>
          </cell>
          <cell r="B450">
            <v>80148462</v>
          </cell>
        </row>
        <row r="451">
          <cell r="A451" t="str">
            <v>HANNE MEDINA DOSANTOS</v>
          </cell>
          <cell r="B451">
            <v>40179426</v>
          </cell>
        </row>
        <row r="452">
          <cell r="A452" t="str">
            <v>HAROLD DAVID PEÑA MORENO</v>
          </cell>
          <cell r="B452">
            <v>79987754</v>
          </cell>
        </row>
        <row r="453">
          <cell r="A453" t="str">
            <v>HAROLD FABIAN BASTIDAS CRUZ</v>
          </cell>
          <cell r="B453">
            <v>1085245141</v>
          </cell>
        </row>
        <row r="454">
          <cell r="A454" t="str">
            <v>HECTOR FABIO ACEVEDO ALEGRIA</v>
          </cell>
          <cell r="B454">
            <v>94326813</v>
          </cell>
        </row>
        <row r="455">
          <cell r="A455" t="str">
            <v>HECTOR FABIO VALENCIA CONDE</v>
          </cell>
          <cell r="B455">
            <v>94356169</v>
          </cell>
        </row>
        <row r="456">
          <cell r="A456" t="str">
            <v>HECTOR MANUEL RODRIGUEZ GARCIA</v>
          </cell>
          <cell r="B456">
            <v>80179854</v>
          </cell>
        </row>
        <row r="457">
          <cell r="A457" t="str">
            <v>HECTOR SANCHEZ NOVAL</v>
          </cell>
          <cell r="B457">
            <v>19473262</v>
          </cell>
        </row>
        <row r="458">
          <cell r="A458" t="str">
            <v>HEIDI CASTRO NIÑO</v>
          </cell>
          <cell r="B458">
            <v>22644472</v>
          </cell>
        </row>
        <row r="459">
          <cell r="A459" t="str">
            <v>HEIDY KATHERINE PEÑUELA PEREZ</v>
          </cell>
          <cell r="B459">
            <v>1031120689</v>
          </cell>
        </row>
        <row r="460">
          <cell r="A460" t="str">
            <v>HEIDY PATRICIA QUINTERO SANTAMARIA</v>
          </cell>
          <cell r="B460">
            <v>22464885</v>
          </cell>
        </row>
        <row r="461">
          <cell r="A461" t="str">
            <v>HELBERT ISRAEL ACOSTA ALARCON</v>
          </cell>
          <cell r="B461">
            <v>79885176</v>
          </cell>
        </row>
        <row r="462">
          <cell r="A462" t="str">
            <v>HELBERT ORTIZ QUINTERO</v>
          </cell>
          <cell r="B462">
            <v>80226421</v>
          </cell>
        </row>
        <row r="463">
          <cell r="A463" t="str">
            <v>HELMAN ALEXIS ORTIZ VILLAMIZAR</v>
          </cell>
          <cell r="B463">
            <v>88244765</v>
          </cell>
        </row>
        <row r="464">
          <cell r="A464" t="str">
            <v xml:space="preserve">HELMAN HUMBERTO CARREÑO </v>
          </cell>
          <cell r="B464">
            <v>1061548</v>
          </cell>
        </row>
        <row r="465">
          <cell r="A465" t="str">
            <v>HELSINBER BOGOTA MOTTA</v>
          </cell>
          <cell r="B465">
            <v>79215386</v>
          </cell>
        </row>
        <row r="466">
          <cell r="A466" t="str">
            <v>HEMEL ROGELIO CRUZ PALACIO</v>
          </cell>
          <cell r="B466">
            <v>79004627</v>
          </cell>
        </row>
        <row r="467">
          <cell r="A467" t="str">
            <v>HENRY ALBERTO TORRES CEDANO</v>
          </cell>
          <cell r="B467">
            <v>93125633</v>
          </cell>
        </row>
        <row r="468">
          <cell r="A468" t="str">
            <v>HENRY ANTONIO OLIVARES CARDENAS</v>
          </cell>
          <cell r="B468">
            <v>13862072</v>
          </cell>
        </row>
        <row r="469">
          <cell r="A469" t="str">
            <v>HENRY ARMANDO COLLAZOS LOPEZ</v>
          </cell>
          <cell r="B469">
            <v>79365348</v>
          </cell>
        </row>
        <row r="470">
          <cell r="A470" t="str">
            <v>HENRY CASTAÑEDA LOPEZ</v>
          </cell>
          <cell r="B470">
            <v>12906726</v>
          </cell>
        </row>
        <row r="471">
          <cell r="A471" t="str">
            <v>HENRY CORREDOR HERNANDEZ</v>
          </cell>
          <cell r="B471">
            <v>91268131</v>
          </cell>
        </row>
        <row r="472">
          <cell r="A472" t="str">
            <v>HENRY ERNESTO PRECIADO CANTOR</v>
          </cell>
          <cell r="B472">
            <v>79915303</v>
          </cell>
        </row>
        <row r="473">
          <cell r="A473" t="str">
            <v>HENRY FERNANDO MURILLO ARANGO</v>
          </cell>
          <cell r="B473">
            <v>94417073</v>
          </cell>
        </row>
        <row r="474">
          <cell r="A474" t="str">
            <v>HENRY GEOVANI AFRICANO PEREZ</v>
          </cell>
          <cell r="B474">
            <v>74185483</v>
          </cell>
        </row>
        <row r="475">
          <cell r="A475" t="str">
            <v>HENRY MAURICIO MACIAS SUAREZ</v>
          </cell>
          <cell r="B475">
            <v>80070523</v>
          </cell>
        </row>
        <row r="476">
          <cell r="A476" t="str">
            <v>HENRY ORLANDO PINEDA RODRIGUEZ</v>
          </cell>
          <cell r="B476">
            <v>80470847</v>
          </cell>
        </row>
        <row r="477">
          <cell r="A477" t="str">
            <v>HENRY YESID RUIZ GONZALEZ</v>
          </cell>
          <cell r="B477">
            <v>79855588</v>
          </cell>
        </row>
        <row r="478">
          <cell r="A478" t="str">
            <v>HERLYN OSWALDO NASAYO FRANCO</v>
          </cell>
          <cell r="B478">
            <v>5633214</v>
          </cell>
        </row>
        <row r="479">
          <cell r="A479" t="str">
            <v>HERMAN EDUARDO PARDO FORERO</v>
          </cell>
          <cell r="B479">
            <v>79921839</v>
          </cell>
        </row>
        <row r="480">
          <cell r="A480" t="str">
            <v>HERNAN ALONSO CRUZ DIAZ</v>
          </cell>
          <cell r="B480">
            <v>73191970</v>
          </cell>
        </row>
        <row r="481">
          <cell r="A481" t="str">
            <v>HERNAN ENRIQUE RAMOS ACOSTA</v>
          </cell>
          <cell r="B481">
            <v>72189260</v>
          </cell>
        </row>
        <row r="482">
          <cell r="A482" t="str">
            <v>HERNANDO JUAN FERRUCHO VERGARA</v>
          </cell>
          <cell r="B482">
            <v>15041122</v>
          </cell>
        </row>
        <row r="483">
          <cell r="A483" t="str">
            <v>HERNANDO MANUEL TEHERAN CASTRO</v>
          </cell>
          <cell r="B483">
            <v>3805928</v>
          </cell>
        </row>
        <row r="484">
          <cell r="A484" t="str">
            <v>HERNANDO SARMIENTO PEÑARANDA</v>
          </cell>
          <cell r="B484">
            <v>85462635</v>
          </cell>
        </row>
        <row r="485">
          <cell r="A485" t="str">
            <v>HERNEY MAURICIO PESCADOR TORO</v>
          </cell>
          <cell r="B485">
            <v>9871177</v>
          </cell>
        </row>
        <row r="486">
          <cell r="A486" t="str">
            <v>HUGO FERNARDO HERNANDEZ JARAMILLO</v>
          </cell>
          <cell r="B486">
            <v>1116722339</v>
          </cell>
        </row>
        <row r="487">
          <cell r="A487" t="str">
            <v>HUMBERTO ALONSO VILLAMIZAR REDONDO</v>
          </cell>
          <cell r="B487">
            <v>88229172</v>
          </cell>
        </row>
        <row r="488">
          <cell r="A488" t="str">
            <v>HUMBERTO VELASQUEZ ARDILA</v>
          </cell>
          <cell r="B488">
            <v>17336974</v>
          </cell>
        </row>
        <row r="489">
          <cell r="A489" t="str">
            <v>IAN SERGIO BUENO AGUIRRE</v>
          </cell>
          <cell r="B489">
            <v>79413203</v>
          </cell>
        </row>
        <row r="490">
          <cell r="A490" t="str">
            <v>IBETH SENOVIA GUTIERREZ GUARDO</v>
          </cell>
          <cell r="B490">
            <v>30762702</v>
          </cell>
        </row>
        <row r="491">
          <cell r="A491" t="str">
            <v>IBSEN MORENO VEGA</v>
          </cell>
          <cell r="B491">
            <v>73575474</v>
          </cell>
        </row>
        <row r="492">
          <cell r="A492" t="str">
            <v>ILSA STELLA ROJAS LOPEZ</v>
          </cell>
          <cell r="B492">
            <v>52106508</v>
          </cell>
        </row>
        <row r="493">
          <cell r="A493" t="str">
            <v>ILVIS PATRICIA SERRANO BORNACELLI</v>
          </cell>
          <cell r="B493">
            <v>36551065</v>
          </cell>
        </row>
        <row r="494">
          <cell r="A494" t="str">
            <v>INDIRA RINCON RUBIO</v>
          </cell>
          <cell r="B494">
            <v>60386957</v>
          </cell>
        </row>
        <row r="495">
          <cell r="A495" t="str">
            <v>INGRID DAYAN DE LA PAVA LADINO</v>
          </cell>
          <cell r="B495">
            <v>1022350074</v>
          </cell>
        </row>
        <row r="496">
          <cell r="A496" t="str">
            <v>INGRIT STEFFANNY CASTILLO SUAREZ</v>
          </cell>
          <cell r="B496">
            <v>1099205839</v>
          </cell>
        </row>
        <row r="497">
          <cell r="A497" t="str">
            <v>INGRY LORENA MARMOLEJO LLANOS</v>
          </cell>
          <cell r="B497">
            <v>66659894</v>
          </cell>
        </row>
        <row r="498">
          <cell r="A498" t="str">
            <v>IRINA PAOLA TRESPALACIOS VANEGAS</v>
          </cell>
          <cell r="B498">
            <v>39022162</v>
          </cell>
        </row>
        <row r="499">
          <cell r="A499" t="str">
            <v>IRWIN FRANCISCO PALACIOS CASAS</v>
          </cell>
          <cell r="B499">
            <v>11803564</v>
          </cell>
        </row>
        <row r="500">
          <cell r="A500" t="str">
            <v>ISABEL CRISTINA AVILA LOPEZ</v>
          </cell>
          <cell r="B500">
            <v>1116242764</v>
          </cell>
        </row>
        <row r="501">
          <cell r="A501" t="str">
            <v>ISABEL CRISTINA RAMIREZ VILLEGAS</v>
          </cell>
          <cell r="B501">
            <v>52834199</v>
          </cell>
        </row>
        <row r="502">
          <cell r="A502" t="str">
            <v>ISABEL ROSARIO OÑATE AMAYA</v>
          </cell>
          <cell r="B502">
            <v>56053652</v>
          </cell>
        </row>
        <row r="503">
          <cell r="A503" t="str">
            <v>IVAN ANTONIO HERRERA PEREZ</v>
          </cell>
          <cell r="B503">
            <v>72223387</v>
          </cell>
        </row>
        <row r="504">
          <cell r="A504" t="str">
            <v>IVAN DARIO GOMEZ MALAGON</v>
          </cell>
          <cell r="B504">
            <v>80184874</v>
          </cell>
        </row>
        <row r="505">
          <cell r="A505" t="str">
            <v>IVAN JAVIER SILVA MIRANDA</v>
          </cell>
          <cell r="B505">
            <v>80141650</v>
          </cell>
        </row>
        <row r="506">
          <cell r="A506" t="str">
            <v>IVAN MARTINEZ CUELLAR</v>
          </cell>
          <cell r="B506">
            <v>1017140950</v>
          </cell>
        </row>
        <row r="507">
          <cell r="A507" t="str">
            <v>IVAN RICARDO CRUZ PALECHOR</v>
          </cell>
          <cell r="B507">
            <v>76332413</v>
          </cell>
        </row>
        <row r="508">
          <cell r="A508" t="str">
            <v>IVETTE ISLEEN ABELLA BOLIVAR</v>
          </cell>
          <cell r="B508">
            <v>38610244</v>
          </cell>
        </row>
        <row r="509">
          <cell r="A509" t="str">
            <v>JACKELINE MURCIA MOLINA</v>
          </cell>
          <cell r="B509">
            <v>65770612</v>
          </cell>
        </row>
        <row r="510">
          <cell r="A510" t="str">
            <v>JACKIE HERNANDO VARGAS LONDOÑO</v>
          </cell>
          <cell r="B510">
            <v>14620834</v>
          </cell>
        </row>
        <row r="511">
          <cell r="A511" t="str">
            <v>JACOB MANUEL PALOMO PACHECO</v>
          </cell>
          <cell r="B511">
            <v>78744621</v>
          </cell>
        </row>
        <row r="512">
          <cell r="A512" t="str">
            <v>JADER ARBEY GOMEZ RESTREPO</v>
          </cell>
          <cell r="B512">
            <v>71337241</v>
          </cell>
        </row>
        <row r="513">
          <cell r="A513" t="str">
            <v>JADER OSWALDO GARCIA VILLA</v>
          </cell>
          <cell r="B513">
            <v>89008982</v>
          </cell>
        </row>
        <row r="514">
          <cell r="A514" t="str">
            <v>JAIME ALONSO SANCHEZ CARDENAS</v>
          </cell>
          <cell r="B514">
            <v>79529005</v>
          </cell>
        </row>
        <row r="515">
          <cell r="A515" t="str">
            <v>JAIME ANDERSON YEPES SALAZAR</v>
          </cell>
          <cell r="B515">
            <v>71377101</v>
          </cell>
        </row>
        <row r="516">
          <cell r="A516" t="str">
            <v>JAIME ANDRES FRANCO SOTO</v>
          </cell>
          <cell r="B516">
            <v>6387068</v>
          </cell>
        </row>
        <row r="517">
          <cell r="A517" t="str">
            <v>JAIME ANDRES HIGUERA PEÑUELA</v>
          </cell>
          <cell r="B517">
            <v>1020720079</v>
          </cell>
        </row>
        <row r="518">
          <cell r="A518" t="str">
            <v>JAIME ANDRES LOPEZ BOLIVAR</v>
          </cell>
          <cell r="B518">
            <v>98637974</v>
          </cell>
        </row>
        <row r="519">
          <cell r="A519" t="str">
            <v>JAIME ANDRES VELASQUEZ CERON</v>
          </cell>
          <cell r="B519">
            <v>13069480</v>
          </cell>
        </row>
        <row r="520">
          <cell r="A520" t="str">
            <v>JAIME CUERVO PAEZ</v>
          </cell>
          <cell r="B520">
            <v>10231824</v>
          </cell>
        </row>
        <row r="521">
          <cell r="A521" t="str">
            <v>JAIME ENRIQUE ORTIZ GOMEZ</v>
          </cell>
          <cell r="B521">
            <v>79334481</v>
          </cell>
        </row>
        <row r="522">
          <cell r="A522" t="str">
            <v>JAIME HERNAN GARCIA GONZALEZ</v>
          </cell>
          <cell r="B522">
            <v>3276776</v>
          </cell>
        </row>
        <row r="523">
          <cell r="A523" t="str">
            <v>JAIME MEDINA MARIN</v>
          </cell>
          <cell r="B523">
            <v>16726404</v>
          </cell>
        </row>
        <row r="524">
          <cell r="A524" t="str">
            <v>JAIME NIÑO MENDIVELSO</v>
          </cell>
          <cell r="B524">
            <v>79536987</v>
          </cell>
        </row>
        <row r="525">
          <cell r="A525" t="str">
            <v>JAIME PULIDO PUENTES</v>
          </cell>
          <cell r="B525">
            <v>7227469</v>
          </cell>
        </row>
        <row r="526">
          <cell r="A526" t="str">
            <v>JAIME QUINTERO PINILLA</v>
          </cell>
          <cell r="B526">
            <v>6009908</v>
          </cell>
        </row>
        <row r="527">
          <cell r="A527" t="str">
            <v>JAIR ALBERTO ROBLES DIAZ</v>
          </cell>
          <cell r="B527">
            <v>18009754</v>
          </cell>
        </row>
        <row r="528">
          <cell r="A528" t="str">
            <v>JAIR ANDRES AGUADO VARELA</v>
          </cell>
          <cell r="B528">
            <v>94494300</v>
          </cell>
        </row>
        <row r="529">
          <cell r="A529" t="str">
            <v>JAIR EMILIO REYES BELTRAN</v>
          </cell>
          <cell r="B529">
            <v>86073669</v>
          </cell>
        </row>
        <row r="530">
          <cell r="A530" t="str">
            <v>JAIRO ALEXANDER CASALLAS MACHETE</v>
          </cell>
          <cell r="B530">
            <v>79627561</v>
          </cell>
        </row>
        <row r="531">
          <cell r="A531" t="str">
            <v>JAIRO CIFUENTES GONZALEZ</v>
          </cell>
          <cell r="B531">
            <v>16689243</v>
          </cell>
        </row>
        <row r="532">
          <cell r="A532" t="str">
            <v>JAIRO DANILO GUTIERREZ CASTILLO</v>
          </cell>
          <cell r="B532">
            <v>7183645</v>
          </cell>
        </row>
        <row r="533">
          <cell r="A533" t="str">
            <v>JAIRO ENRIQUE MOGOLLON GONZALEZ</v>
          </cell>
          <cell r="B533">
            <v>7538353</v>
          </cell>
        </row>
        <row r="534">
          <cell r="A534" t="str">
            <v>JAIRO HERNANDO ORDOÑEZ YATES</v>
          </cell>
          <cell r="B534">
            <v>6566429</v>
          </cell>
        </row>
        <row r="535">
          <cell r="A535" t="str">
            <v>JAIRO JAVIER MARRIAGA LOPEZ</v>
          </cell>
          <cell r="B535">
            <v>85467040</v>
          </cell>
        </row>
        <row r="536">
          <cell r="A536" t="str">
            <v>JAIRO PINILLA PEDRAZA</v>
          </cell>
          <cell r="B536">
            <v>80882702</v>
          </cell>
        </row>
        <row r="537">
          <cell r="A537" t="str">
            <v xml:space="preserve">JAIRO ROJAS PEREZ  </v>
          </cell>
          <cell r="B537">
            <v>80882702</v>
          </cell>
        </row>
        <row r="538">
          <cell r="A538" t="str">
            <v>JAMELIA TORRES GOMEZ</v>
          </cell>
          <cell r="B538">
            <v>51609782</v>
          </cell>
        </row>
        <row r="539">
          <cell r="A539" t="str">
            <v>JAQUELINE BOGOTA CANTOR</v>
          </cell>
          <cell r="B539">
            <v>39664288</v>
          </cell>
        </row>
        <row r="540">
          <cell r="A540" t="str">
            <v>JASBLEIDER GOMEZ GORDILLO</v>
          </cell>
          <cell r="B540">
            <v>53089113</v>
          </cell>
        </row>
        <row r="541">
          <cell r="A541" t="str">
            <v>JASON EMILIO CORDOBA MENA</v>
          </cell>
          <cell r="B541">
            <v>12022654</v>
          </cell>
        </row>
        <row r="542">
          <cell r="A542" t="str">
            <v>JAVIER ALBERTO SOTO OJEDA</v>
          </cell>
          <cell r="B542">
            <v>80831986</v>
          </cell>
        </row>
        <row r="543">
          <cell r="A543" t="str">
            <v>JAVIER ALEXANDER MARROQUIN ESPITIA</v>
          </cell>
          <cell r="B543">
            <v>79749284</v>
          </cell>
        </row>
        <row r="544">
          <cell r="A544" t="str">
            <v>JAVIER ALEXANDER RODRIGUEZ MENDOZA</v>
          </cell>
          <cell r="B544">
            <v>88002154</v>
          </cell>
        </row>
        <row r="545">
          <cell r="A545" t="str">
            <v>JAVIER ALVAREZ LADINO</v>
          </cell>
          <cell r="B545">
            <v>17420350</v>
          </cell>
        </row>
        <row r="546">
          <cell r="A546" t="str">
            <v>JAVIER ANTONIO OLGUIN SERNA</v>
          </cell>
          <cell r="B546">
            <v>11805322</v>
          </cell>
        </row>
        <row r="547">
          <cell r="A547" t="str">
            <v>JAVIER AZAEL BENAVIDES UNDA</v>
          </cell>
          <cell r="B547">
            <v>17583727</v>
          </cell>
        </row>
        <row r="548">
          <cell r="A548" t="str">
            <v>JAVIER DARIO CARDENAS GONZALEZ</v>
          </cell>
          <cell r="B548">
            <v>79169328</v>
          </cell>
        </row>
        <row r="549">
          <cell r="A549" t="str">
            <v>JAVIER EDUARDO RUIZ CUESTA</v>
          </cell>
          <cell r="B549">
            <v>5822855</v>
          </cell>
        </row>
        <row r="550">
          <cell r="A550" t="str">
            <v>JAVIER FAJARDO RAMIREZ</v>
          </cell>
          <cell r="B550">
            <v>79483872</v>
          </cell>
        </row>
        <row r="551">
          <cell r="A551" t="str">
            <v>JAVIER GALLEGO BEJARANO</v>
          </cell>
          <cell r="B551">
            <v>16611163</v>
          </cell>
        </row>
        <row r="552">
          <cell r="A552" t="str">
            <v>JAVIER HUMBERTO VELASQUEZ FUENTES</v>
          </cell>
          <cell r="B552">
            <v>1018409134</v>
          </cell>
        </row>
        <row r="553">
          <cell r="A553" t="str">
            <v>JAVIER ISIDRO MARTINEZ MOYANO</v>
          </cell>
          <cell r="B553">
            <v>11441036</v>
          </cell>
        </row>
        <row r="554">
          <cell r="A554" t="str">
            <v>JAVIER MARIO BOTERO ARIZMENDY</v>
          </cell>
          <cell r="B554">
            <v>19275725</v>
          </cell>
        </row>
        <row r="555">
          <cell r="A555" t="str">
            <v>JAVIER ORLANDO MORALES PARRA</v>
          </cell>
          <cell r="B555">
            <v>79414604</v>
          </cell>
        </row>
        <row r="556">
          <cell r="A556" t="str">
            <v>JEFFERSON DIAZ ORDOÑEZ</v>
          </cell>
          <cell r="B556">
            <v>13068345</v>
          </cell>
        </row>
        <row r="557">
          <cell r="A557" t="str">
            <v>JEFFERSON JULIAN HURTADO ROMERO</v>
          </cell>
          <cell r="B557">
            <v>1032374479</v>
          </cell>
        </row>
        <row r="558">
          <cell r="A558" t="str">
            <v>JEISON FERNANDO VARGAS LESMES</v>
          </cell>
          <cell r="B558">
            <v>1022346719</v>
          </cell>
        </row>
        <row r="559">
          <cell r="A559" t="str">
            <v>JEISON ORLANDO RODRIGUEZ FORERO</v>
          </cell>
          <cell r="B559">
            <v>80070995</v>
          </cell>
        </row>
        <row r="560">
          <cell r="A560" t="str">
            <v>JEISSON ANDRES BERMUDEZ GUERRERO</v>
          </cell>
          <cell r="B560">
            <v>80751393</v>
          </cell>
        </row>
        <row r="561">
          <cell r="A561" t="str">
            <v>JENIFFER YURANI GOMEZ FARFAN</v>
          </cell>
          <cell r="B561">
            <v>1032418958</v>
          </cell>
        </row>
        <row r="562">
          <cell r="A562" t="str">
            <v>JENNIFFER ALEXANDRA VELASCO NIETO</v>
          </cell>
          <cell r="B562">
            <v>52434214</v>
          </cell>
        </row>
        <row r="563">
          <cell r="A563" t="str">
            <v>JENNY CAROLINA GARCIA AVELLANEDA</v>
          </cell>
          <cell r="B563">
            <v>52866454</v>
          </cell>
        </row>
        <row r="564">
          <cell r="A564" t="str">
            <v>JENNY MAGNOLIA AGUILERA IZQUIERDO</v>
          </cell>
          <cell r="B564">
            <v>52961552</v>
          </cell>
        </row>
        <row r="565">
          <cell r="A565" t="str">
            <v>JENNY PAOLA ALVAREZ PLAZAS</v>
          </cell>
          <cell r="B565">
            <v>52903020</v>
          </cell>
        </row>
        <row r="566">
          <cell r="A566" t="str">
            <v>JENNY PATRICIA RODRIGUEZ CUERVO</v>
          </cell>
          <cell r="B566">
            <v>52315132</v>
          </cell>
        </row>
        <row r="567">
          <cell r="A567" t="str">
            <v>JENNY ROCIO VARGAS PEREZ</v>
          </cell>
          <cell r="B567">
            <v>40994121</v>
          </cell>
        </row>
        <row r="568">
          <cell r="A568" t="str">
            <v>JENY CAROLINA PARADA DIAZ</v>
          </cell>
          <cell r="B568">
            <v>60350604</v>
          </cell>
        </row>
        <row r="569">
          <cell r="A569" t="str">
            <v>JERSON JAVIER FRANCO AYALA</v>
          </cell>
          <cell r="B569">
            <v>79707139</v>
          </cell>
        </row>
        <row r="570">
          <cell r="A570" t="str">
            <v>JESSICA DANIELA CANTOR REYES</v>
          </cell>
          <cell r="B570">
            <v>1018451977</v>
          </cell>
        </row>
        <row r="571">
          <cell r="A571" t="str">
            <v>JESSICA DANIELA PARRA OSPINA</v>
          </cell>
          <cell r="B571">
            <v>1136881687</v>
          </cell>
        </row>
        <row r="572">
          <cell r="A572" t="str">
            <v>JESSICA FERNANDA SANCHEZ LOZANO</v>
          </cell>
          <cell r="B572">
            <v>1094891668</v>
          </cell>
        </row>
        <row r="573">
          <cell r="A573" t="str">
            <v>JESUS ALBERTO VILLAFAÑE BARROS</v>
          </cell>
          <cell r="B573">
            <v>72187105</v>
          </cell>
        </row>
        <row r="574">
          <cell r="A574" t="str">
            <v>JESUS ALFONSO SANTAMARIA SALAZAR</v>
          </cell>
          <cell r="B574">
            <v>6768302</v>
          </cell>
        </row>
        <row r="575">
          <cell r="A575" t="str">
            <v>JESUS ANTONIO MUÑOZ VILLALOBOS</v>
          </cell>
          <cell r="B575">
            <v>80361444</v>
          </cell>
        </row>
        <row r="576">
          <cell r="A576" t="str">
            <v>JESUS ANTONIO RUA GARZON</v>
          </cell>
          <cell r="B576">
            <v>10181384</v>
          </cell>
        </row>
        <row r="577">
          <cell r="A577" t="str">
            <v>JESUS DAVID ROMERO RODRIGUEZ</v>
          </cell>
          <cell r="B577">
            <v>80224521</v>
          </cell>
        </row>
        <row r="578">
          <cell r="A578" t="str">
            <v>JESUS EMIRO SANTIAGO REYES</v>
          </cell>
          <cell r="B578">
            <v>1032378600</v>
          </cell>
        </row>
        <row r="579">
          <cell r="A579" t="str">
            <v>JESUS FIGUEROA PEÑA</v>
          </cell>
          <cell r="B579">
            <v>1095787871</v>
          </cell>
        </row>
        <row r="580">
          <cell r="A580" t="str">
            <v>JESUS JAVIER SUAREZ LOPEZ</v>
          </cell>
          <cell r="B580">
            <v>73132714</v>
          </cell>
        </row>
        <row r="581">
          <cell r="A581" t="str">
            <v>JHAN CARLOS CRUZ QUINTERO</v>
          </cell>
          <cell r="B581">
            <v>88253457</v>
          </cell>
        </row>
        <row r="582">
          <cell r="A582" t="str">
            <v>JHENIT JASMIN LOPEZ HERREÑO</v>
          </cell>
          <cell r="B582">
            <v>52833106</v>
          </cell>
        </row>
        <row r="583">
          <cell r="A583" t="str">
            <v>JHENNY MILENA MEJIA RUDAS</v>
          </cell>
          <cell r="B583">
            <v>24397336</v>
          </cell>
        </row>
        <row r="584">
          <cell r="A584" t="str">
            <v>JHON ALEJANDRO ROJAS BURGOS</v>
          </cell>
          <cell r="B584">
            <v>86057898</v>
          </cell>
        </row>
        <row r="585">
          <cell r="A585" t="str">
            <v>JHON ALEXANDER CASTRO NIÑO</v>
          </cell>
          <cell r="B585">
            <v>80232360</v>
          </cell>
        </row>
        <row r="586">
          <cell r="A586" t="str">
            <v>JHON ALEXANDER SUAREZ BARRERA</v>
          </cell>
          <cell r="B586">
            <v>80828947</v>
          </cell>
        </row>
        <row r="587">
          <cell r="A587" t="str">
            <v>JHON BAYRON GARCIA MANRIQUE</v>
          </cell>
          <cell r="B587">
            <v>4514089</v>
          </cell>
        </row>
        <row r="588">
          <cell r="A588" t="str">
            <v>JHON EDUAR CALDERON RINCON</v>
          </cell>
          <cell r="B588">
            <v>80006487</v>
          </cell>
        </row>
        <row r="589">
          <cell r="A589" t="str">
            <v>JHON HENRY CADENA PRADO</v>
          </cell>
          <cell r="B589">
            <v>1130621074</v>
          </cell>
        </row>
        <row r="590">
          <cell r="A590" t="str">
            <v>JHON JAVIER RAMIREZ MONTEJO</v>
          </cell>
          <cell r="B590">
            <v>86056990</v>
          </cell>
        </row>
        <row r="591">
          <cell r="A591" t="str">
            <v>JHON JAVIER RUIZ CHAVEZ</v>
          </cell>
          <cell r="B591">
            <v>87717949</v>
          </cell>
        </row>
        <row r="592">
          <cell r="A592" t="str">
            <v>JHON MARLON GOMEZ JAIMES</v>
          </cell>
          <cell r="B592">
            <v>88263914</v>
          </cell>
        </row>
        <row r="593">
          <cell r="A593" t="str">
            <v>JHON WILLIAM GOMEZ LANCHEROS</v>
          </cell>
          <cell r="B593">
            <v>80027561</v>
          </cell>
        </row>
        <row r="594">
          <cell r="A594" t="str">
            <v>JHONATHAN CORRALES BEDOYA</v>
          </cell>
          <cell r="B594">
            <v>1130646106</v>
          </cell>
        </row>
        <row r="595">
          <cell r="A595" t="str">
            <v>JHONNATAN ORLANDO FORERO ACOSTA</v>
          </cell>
          <cell r="B595">
            <v>80797012</v>
          </cell>
        </row>
        <row r="596">
          <cell r="A596" t="str">
            <v>JHONNY ALBERTO Z RODRIGUEZ</v>
          </cell>
          <cell r="B596">
            <v>79661784</v>
          </cell>
        </row>
        <row r="597">
          <cell r="A597" t="str">
            <v>JIMMY ALEJANDRO PORRAS LEAL</v>
          </cell>
          <cell r="B597">
            <v>80729238</v>
          </cell>
        </row>
        <row r="598">
          <cell r="A598" t="str">
            <v>JIMMY ANTONIO SUAREZ GUTIERREZ</v>
          </cell>
          <cell r="B598">
            <v>80235298</v>
          </cell>
        </row>
        <row r="599">
          <cell r="A599" t="str">
            <v>JIMMY ENRIQUE GAITAN ORTIZ</v>
          </cell>
          <cell r="B599">
            <v>79537863</v>
          </cell>
        </row>
        <row r="600">
          <cell r="A600" t="str">
            <v>JIMMY HAWER CORREDOR CAMARGO</v>
          </cell>
          <cell r="B600">
            <v>74753736</v>
          </cell>
        </row>
        <row r="601">
          <cell r="A601" t="str">
            <v>JIMMY HUMBERTO GOMEZ MORENO</v>
          </cell>
          <cell r="B601">
            <v>80402943</v>
          </cell>
        </row>
        <row r="602">
          <cell r="A602" t="str">
            <v>JISSETH MARIA LASCARRO PACHECO</v>
          </cell>
          <cell r="B602">
            <v>55220904</v>
          </cell>
        </row>
        <row r="603">
          <cell r="A603" t="str">
            <v>JOAN MAURO CERON REYES</v>
          </cell>
          <cell r="B603">
            <v>94512395</v>
          </cell>
        </row>
        <row r="604">
          <cell r="A604" t="str">
            <v>JOAQUIN ANTONIO RODRIGUEZ VILLEGAS</v>
          </cell>
          <cell r="B604">
            <v>78750941</v>
          </cell>
        </row>
        <row r="605">
          <cell r="A605" t="str">
            <v>JOBANNIS ANTONIO VALDEZ YANCE</v>
          </cell>
          <cell r="B605">
            <v>85471168</v>
          </cell>
        </row>
        <row r="606">
          <cell r="A606" t="str">
            <v>JOHAN ANDRES SUESCA GARCIA</v>
          </cell>
          <cell r="B606">
            <v>1065600477</v>
          </cell>
        </row>
        <row r="607">
          <cell r="A607" t="str">
            <v>JOHAN DAVID MUÑOZ BONILLA</v>
          </cell>
          <cell r="B607">
            <v>1020756279</v>
          </cell>
        </row>
        <row r="608">
          <cell r="A608" t="str">
            <v>JOHANA ANDREA BEDOYA ARANZALES</v>
          </cell>
          <cell r="B608">
            <v>31710573</v>
          </cell>
        </row>
        <row r="609">
          <cell r="A609" t="str">
            <v>JOHANA ANDREA PALACIO CALLE</v>
          </cell>
          <cell r="B609">
            <v>42013878</v>
          </cell>
        </row>
        <row r="610">
          <cell r="A610" t="str">
            <v>JOHANN STIVENS GARZON LOPEZ</v>
          </cell>
          <cell r="B610">
            <v>1012375885</v>
          </cell>
        </row>
        <row r="611">
          <cell r="A611" t="str">
            <v>JOHANNA ANDREA AGUILERA ALZATE</v>
          </cell>
          <cell r="B611">
            <v>53115948</v>
          </cell>
        </row>
        <row r="612">
          <cell r="A612" t="str">
            <v xml:space="preserve">JOHANNA MELISSA GARZON </v>
          </cell>
          <cell r="B612">
            <v>52840110</v>
          </cell>
        </row>
        <row r="613">
          <cell r="A613" t="str">
            <v>JOHANNA MERCEDES MARTIN GONZALEZ</v>
          </cell>
          <cell r="B613">
            <v>52496774</v>
          </cell>
        </row>
        <row r="614">
          <cell r="A614" t="str">
            <v>JOHANNA MILENA HERNANDEZ PARRA</v>
          </cell>
          <cell r="B614">
            <v>52740050</v>
          </cell>
        </row>
        <row r="615">
          <cell r="A615" t="str">
            <v>JOHANNA MILETH DELVASTO ORTIZ</v>
          </cell>
          <cell r="B615">
            <v>39678482</v>
          </cell>
        </row>
        <row r="616">
          <cell r="A616" t="str">
            <v>JOHN ALEJANDRO CUBILLOS NOVOA</v>
          </cell>
          <cell r="B616">
            <v>80058262</v>
          </cell>
        </row>
        <row r="617">
          <cell r="A617" t="str">
            <v>JOHN ANGEL SANCHEZ HERNANDEZ</v>
          </cell>
          <cell r="B617">
            <v>11436922</v>
          </cell>
        </row>
        <row r="618">
          <cell r="A618" t="str">
            <v>JOHN AUDELO GUSTIN VILLAREAL</v>
          </cell>
          <cell r="B618">
            <v>12997080</v>
          </cell>
        </row>
        <row r="619">
          <cell r="A619" t="str">
            <v>JOHN EDWARD ALVARADO RAMIREZ</v>
          </cell>
          <cell r="B619">
            <v>1012331657</v>
          </cell>
        </row>
        <row r="620">
          <cell r="A620" t="str">
            <v>JOHN EDWIN AVILA FERNANDEZ</v>
          </cell>
          <cell r="B620">
            <v>80214915</v>
          </cell>
        </row>
        <row r="621">
          <cell r="A621" t="str">
            <v>JOHN FREDDY MURILLO CALLE</v>
          </cell>
          <cell r="B621">
            <v>98383338</v>
          </cell>
        </row>
        <row r="622">
          <cell r="A622" t="str">
            <v>JOHN FREDY LOPEZ CADAVID</v>
          </cell>
          <cell r="B622">
            <v>1037579334</v>
          </cell>
        </row>
        <row r="623">
          <cell r="A623" t="str">
            <v>JOHN FREDY OLIVOS GOMEZ</v>
          </cell>
          <cell r="B623">
            <v>4134291</v>
          </cell>
        </row>
        <row r="624">
          <cell r="A624" t="str">
            <v>JOHN FREDY QUIROZ MEDINA</v>
          </cell>
          <cell r="B624">
            <v>10011504</v>
          </cell>
        </row>
        <row r="625">
          <cell r="A625" t="str">
            <v>JOHN FREDY RAMIREZ DIAZ</v>
          </cell>
          <cell r="B625">
            <v>79818938</v>
          </cell>
        </row>
        <row r="626">
          <cell r="A626" t="str">
            <v>JOHN HAROLD MUÑOZ SARMIENTO</v>
          </cell>
          <cell r="B626">
            <v>79596567</v>
          </cell>
        </row>
        <row r="627">
          <cell r="A627" t="str">
            <v>JOHN JAIRO DIAZ GARZON</v>
          </cell>
          <cell r="B627">
            <v>76324618</v>
          </cell>
        </row>
        <row r="628">
          <cell r="A628" t="str">
            <v>JOHN JAIRO ENRIQUEZ PADILLA</v>
          </cell>
          <cell r="B628">
            <v>12753508</v>
          </cell>
        </row>
        <row r="629">
          <cell r="A629" t="str">
            <v>JOHN JAIRO JACOME BACCA</v>
          </cell>
          <cell r="B629">
            <v>13069638</v>
          </cell>
        </row>
        <row r="630">
          <cell r="A630" t="str">
            <v>JOHN JAIRO RICO SANTILLANA</v>
          </cell>
          <cell r="B630">
            <v>94490869</v>
          </cell>
        </row>
        <row r="631">
          <cell r="A631" t="str">
            <v>JOHNY RESTREPO SANCHEZ</v>
          </cell>
          <cell r="B631">
            <v>8357229</v>
          </cell>
        </row>
        <row r="632">
          <cell r="A632" t="str">
            <v>JONATHAN ALEXANDER LINARES ROJAS</v>
          </cell>
          <cell r="B632">
            <v>1033698105</v>
          </cell>
        </row>
        <row r="633">
          <cell r="A633" t="str">
            <v>JONATHAN CAMILO RODRIGUEZ ARCINIEGAS</v>
          </cell>
          <cell r="B633">
            <v>80040337</v>
          </cell>
        </row>
        <row r="634">
          <cell r="A634" t="str">
            <v>JORGE ABRAHAM PLAZAS MORENO</v>
          </cell>
          <cell r="B634">
            <v>79122246</v>
          </cell>
        </row>
        <row r="635">
          <cell r="A635" t="str">
            <v>JORGE ALBERTO ANGARITA FLOREZ</v>
          </cell>
          <cell r="B635">
            <v>6597946</v>
          </cell>
        </row>
        <row r="636">
          <cell r="A636" t="str">
            <v>JORGE ARMANDO GARCIA RODRIGUEZ</v>
          </cell>
          <cell r="B636">
            <v>79957950</v>
          </cell>
        </row>
        <row r="637">
          <cell r="A637" t="str">
            <v>JORGE ARMANDO RODRIGUEZ ALARCON</v>
          </cell>
          <cell r="B637">
            <v>79650674</v>
          </cell>
        </row>
        <row r="638">
          <cell r="A638" t="str">
            <v>JORGE ARVEY BUITRAGO SUAREZ</v>
          </cell>
          <cell r="B638">
            <v>88241501</v>
          </cell>
        </row>
        <row r="639">
          <cell r="A639" t="str">
            <v>JORGE ELICER FERNANDEZ PASTRANA</v>
          </cell>
          <cell r="B639">
            <v>12402190</v>
          </cell>
        </row>
        <row r="640">
          <cell r="A640" t="str">
            <v>JORGE ELIECER ANTEQUERA CONTRERAS</v>
          </cell>
          <cell r="B640">
            <v>72213390</v>
          </cell>
        </row>
        <row r="641">
          <cell r="A641" t="str">
            <v>JORGE EUDES SUAREZ PAREJA</v>
          </cell>
          <cell r="B641">
            <v>98659151</v>
          </cell>
        </row>
        <row r="642">
          <cell r="A642" t="str">
            <v>JORGE HUGO RODRIGUEZ MESA</v>
          </cell>
          <cell r="B642">
            <v>80492683</v>
          </cell>
        </row>
        <row r="643">
          <cell r="A643" t="str">
            <v>JORGE ISAAC BELEÑO RODRIGUEZ</v>
          </cell>
          <cell r="B643">
            <v>79761933</v>
          </cell>
        </row>
        <row r="644">
          <cell r="A644" t="str">
            <v>JORGE IVAN RUIZ ARIAS</v>
          </cell>
          <cell r="B644">
            <v>71757969</v>
          </cell>
        </row>
        <row r="645">
          <cell r="A645" t="str">
            <v>JORGE MUÑOZ PAEZ</v>
          </cell>
          <cell r="B645">
            <v>17646290</v>
          </cell>
        </row>
        <row r="646">
          <cell r="A646" t="str">
            <v>JORGE SEGUNDO BONETH GALVAN</v>
          </cell>
          <cell r="B646">
            <v>98600403</v>
          </cell>
        </row>
        <row r="647">
          <cell r="A647" t="str">
            <v>JOSE AFRANIO MUÑOZ QUINTERO</v>
          </cell>
          <cell r="B647">
            <v>79140652</v>
          </cell>
        </row>
        <row r="648">
          <cell r="A648" t="str">
            <v>JOSE ALBERTO AGUDELO BONILLA</v>
          </cell>
          <cell r="B648">
            <v>86056267</v>
          </cell>
        </row>
        <row r="649">
          <cell r="A649" t="str">
            <v>JOSE ALCIDES PULIDO GALINDO</v>
          </cell>
          <cell r="B649">
            <v>79102447</v>
          </cell>
        </row>
        <row r="650">
          <cell r="A650" t="str">
            <v>JOSE ALFREDO GUERRERO MUÑOZ</v>
          </cell>
          <cell r="B650">
            <v>72222578</v>
          </cell>
        </row>
        <row r="651">
          <cell r="A651" t="str">
            <v>JOSE ALEJANDRO RUIZ TORRES</v>
          </cell>
          <cell r="B651">
            <v>79379510</v>
          </cell>
        </row>
        <row r="652">
          <cell r="A652" t="str">
            <v>JOSE ALEXANDER RUEDA SANTANDER</v>
          </cell>
          <cell r="B652">
            <v>72222578</v>
          </cell>
        </row>
        <row r="653">
          <cell r="A653" t="str">
            <v>JOSE ANDRES GONZALEZ GOMEZ</v>
          </cell>
          <cell r="B653">
            <v>94391703</v>
          </cell>
        </row>
        <row r="654">
          <cell r="A654" t="str">
            <v>JOSE ANTONIO RODRIGUEZ CARDOZO</v>
          </cell>
          <cell r="B654">
            <v>80150797</v>
          </cell>
        </row>
        <row r="655">
          <cell r="A655" t="str">
            <v>JOSE ARBEIRO ESPITIA ARIZA</v>
          </cell>
          <cell r="B655">
            <v>79528008</v>
          </cell>
        </row>
        <row r="656">
          <cell r="A656" t="str">
            <v>JOSE ARLEY CAMPO INGA</v>
          </cell>
          <cell r="B656">
            <v>76306626</v>
          </cell>
        </row>
        <row r="657">
          <cell r="A657" t="str">
            <v>JOSE AUGUSTO AGUILERA RUBIANO</v>
          </cell>
          <cell r="B657">
            <v>80185748</v>
          </cell>
        </row>
        <row r="658">
          <cell r="A658" t="str">
            <v>JOSE BERNARDO CASAS PIRAQUIVE</v>
          </cell>
          <cell r="B658">
            <v>79209954</v>
          </cell>
        </row>
        <row r="659">
          <cell r="A659" t="str">
            <v>JOSE BRIAN ROBAYO MENDIVELSO</v>
          </cell>
          <cell r="B659">
            <v>1019054159</v>
          </cell>
        </row>
        <row r="660">
          <cell r="A660" t="str">
            <v>JOSE DEMETRIO OCAMPO ENRIQUEZ</v>
          </cell>
          <cell r="B660">
            <v>16503431</v>
          </cell>
        </row>
        <row r="661">
          <cell r="A661" t="str">
            <v>JOSE DUBAN MURCIA VALENCIA</v>
          </cell>
          <cell r="B661">
            <v>75071523</v>
          </cell>
        </row>
        <row r="662">
          <cell r="A662" t="str">
            <v>JOSE EDUARDO CASTRO ROMERO</v>
          </cell>
          <cell r="B662">
            <v>12990182</v>
          </cell>
        </row>
        <row r="663">
          <cell r="A663" t="str">
            <v>JOSE EDUARDO SUAREZ MARTINEZ</v>
          </cell>
          <cell r="B663">
            <v>88235528</v>
          </cell>
        </row>
        <row r="664">
          <cell r="A664" t="str">
            <v>JOSE ERASMO ORJUELA CARO</v>
          </cell>
          <cell r="B664">
            <v>80236507</v>
          </cell>
        </row>
        <row r="665">
          <cell r="A665" t="str">
            <v>JOSE EUSEBIO CAMPO ECHEVERRIA</v>
          </cell>
          <cell r="B665">
            <v>84046646</v>
          </cell>
        </row>
        <row r="666">
          <cell r="A666" t="str">
            <v>JOSE FERNANDO CAMPO VILLALBA</v>
          </cell>
          <cell r="B666">
            <v>16932101</v>
          </cell>
        </row>
        <row r="667">
          <cell r="A667" t="str">
            <v>JOSE FERNANDO CATAÑO OSPINA</v>
          </cell>
          <cell r="B667">
            <v>88234314</v>
          </cell>
        </row>
        <row r="668">
          <cell r="A668" t="str">
            <v>JOSE GABRIEL JIMENEZ RINCON</v>
          </cell>
          <cell r="B668">
            <v>79714894</v>
          </cell>
        </row>
        <row r="669">
          <cell r="A669" t="str">
            <v>JOSE GIRARDOT DIAZ OJEDA</v>
          </cell>
          <cell r="B669">
            <v>87027517</v>
          </cell>
        </row>
        <row r="670">
          <cell r="A670" t="str">
            <v>JOSE IGNACIO BARON JURADO</v>
          </cell>
          <cell r="B670">
            <v>80901889</v>
          </cell>
        </row>
        <row r="671">
          <cell r="A671" t="str">
            <v>JOSE IGNACIO CASTILLO RICO</v>
          </cell>
          <cell r="B671">
            <v>80901889</v>
          </cell>
        </row>
        <row r="672">
          <cell r="A672" t="str">
            <v>JOSE ISAAC AFANADOR CAMACHO</v>
          </cell>
          <cell r="B672">
            <v>91494573</v>
          </cell>
        </row>
        <row r="673">
          <cell r="A673" t="str">
            <v>JOSE JOAQUIN BRIEVA ACOSTA</v>
          </cell>
          <cell r="B673">
            <v>8509646</v>
          </cell>
        </row>
        <row r="674">
          <cell r="A674" t="str">
            <v>JOSE JULIAN NUÑEZ TRUJILLO</v>
          </cell>
          <cell r="B674">
            <v>93087422</v>
          </cell>
        </row>
        <row r="675">
          <cell r="A675" t="str">
            <v>JOSE JULIAN PERALTA VASQUEZ</v>
          </cell>
          <cell r="B675">
            <v>72215477</v>
          </cell>
        </row>
        <row r="676">
          <cell r="A676" t="str">
            <v>JOSE LIBARDO NIÑO BECERRA</v>
          </cell>
          <cell r="B676">
            <v>88246228</v>
          </cell>
        </row>
        <row r="677">
          <cell r="A677" t="str">
            <v xml:space="preserve">JOSE LUIS CASTILLO </v>
          </cell>
          <cell r="B677">
            <v>13067953</v>
          </cell>
        </row>
        <row r="678">
          <cell r="A678" t="str">
            <v>JOSE LUIS JARA GONZALEZ</v>
          </cell>
          <cell r="B678">
            <v>94469795</v>
          </cell>
        </row>
        <row r="679">
          <cell r="A679" t="str">
            <v>JOSE LUIS VILLAFAÑE OSORIO</v>
          </cell>
          <cell r="B679">
            <v>1114059359</v>
          </cell>
        </row>
        <row r="680">
          <cell r="A680" t="str">
            <v>JOSE MANUEL SAENZ VALENCIA</v>
          </cell>
          <cell r="B680">
            <v>7544613</v>
          </cell>
        </row>
        <row r="681">
          <cell r="A681" t="str">
            <v>JOSE MAURICIO CESPEDES RUEDA</v>
          </cell>
          <cell r="B681">
            <v>80053392</v>
          </cell>
        </row>
        <row r="682">
          <cell r="A682" t="str">
            <v>JOSE MAURICIO PORTILLA LOPEZ</v>
          </cell>
          <cell r="B682">
            <v>76325514</v>
          </cell>
        </row>
        <row r="683">
          <cell r="A683" t="str">
            <v>JOSE PALMER GALLARDO</v>
          </cell>
          <cell r="B683">
            <v>15242733</v>
          </cell>
        </row>
        <row r="684">
          <cell r="A684" t="str">
            <v>JOSE PEDRO GOMEZ MORENO</v>
          </cell>
          <cell r="B684">
            <v>74329388</v>
          </cell>
        </row>
        <row r="685">
          <cell r="A685" t="str">
            <v>JOSE RAFAEL DELGADO FONSECA</v>
          </cell>
          <cell r="B685">
            <v>88002493</v>
          </cell>
        </row>
        <row r="686">
          <cell r="A686" t="str">
            <v>JOSE RICARDO CORAL TORRES</v>
          </cell>
          <cell r="B686">
            <v>5208489</v>
          </cell>
        </row>
        <row r="687">
          <cell r="A687" t="str">
            <v>JOSE RICARDO PALACIOS</v>
          </cell>
          <cell r="B687">
            <v>80011399</v>
          </cell>
        </row>
        <row r="688">
          <cell r="A688" t="str">
            <v>JOSE RICARDO REY ARREDONDO</v>
          </cell>
          <cell r="B688">
            <v>84101344</v>
          </cell>
        </row>
        <row r="689">
          <cell r="A689" t="str">
            <v>JOSE WALTIÑO PALACIOS RENTERIA</v>
          </cell>
          <cell r="B689">
            <v>80087513</v>
          </cell>
        </row>
        <row r="690">
          <cell r="A690" t="str">
            <v>JOSELYN OSMARA OCAMPO ORTIZ</v>
          </cell>
          <cell r="B690">
            <v>1057784149</v>
          </cell>
        </row>
        <row r="691">
          <cell r="A691" t="str">
            <v>JOSUE ALBERTO GIL GONZALEZ</v>
          </cell>
          <cell r="B691">
            <v>75071341</v>
          </cell>
        </row>
        <row r="692">
          <cell r="A692" t="str">
            <v>JOYCE JAMES FRANCIS</v>
          </cell>
          <cell r="B692">
            <v>1123621115</v>
          </cell>
        </row>
        <row r="693">
          <cell r="A693" t="str">
            <v>JUAN ALEJANDRO OLAYA CARDONA</v>
          </cell>
          <cell r="B693">
            <v>1087989085</v>
          </cell>
        </row>
        <row r="694">
          <cell r="A694" t="str">
            <v>JUAN ANIBAL QUINTERO CALDERON</v>
          </cell>
          <cell r="B694">
            <v>80123624</v>
          </cell>
        </row>
        <row r="695">
          <cell r="A695" t="str">
            <v>JUAN BAUTISTA CALDERON LONDOÑO</v>
          </cell>
          <cell r="B695">
            <v>12238175</v>
          </cell>
        </row>
        <row r="696">
          <cell r="A696" t="str">
            <v>JUAN BAUTISTA MENDOZA GUZMAN</v>
          </cell>
          <cell r="B696">
            <v>93082196</v>
          </cell>
        </row>
        <row r="697">
          <cell r="A697" t="str">
            <v>JUAN CARLOS AGUILERA SILVA</v>
          </cell>
          <cell r="B697">
            <v>79900772</v>
          </cell>
        </row>
        <row r="698">
          <cell r="A698" t="str">
            <v xml:space="preserve">JUAN CARLOS BRAVO </v>
          </cell>
          <cell r="B698">
            <v>16675862</v>
          </cell>
        </row>
        <row r="699">
          <cell r="A699" t="str">
            <v>JUAN CARLOS CLAVIJO BERGAÑO</v>
          </cell>
          <cell r="B699">
            <v>79819836</v>
          </cell>
        </row>
        <row r="700">
          <cell r="A700" t="str">
            <v>JUAN CARLOS GUTIERREZ GALVAN</v>
          </cell>
          <cell r="B700">
            <v>10185696</v>
          </cell>
        </row>
        <row r="701">
          <cell r="A701" t="str">
            <v xml:space="preserve">JUAN CARLOS MONROY </v>
          </cell>
          <cell r="B701">
            <v>88218405</v>
          </cell>
        </row>
        <row r="702">
          <cell r="A702" t="str">
            <v>JUAN CARLOS MUÑOZ LOPEZ</v>
          </cell>
          <cell r="B702">
            <v>75083250</v>
          </cell>
        </row>
        <row r="703">
          <cell r="A703" t="str">
            <v>JUAN CARLOS OLAVE PAZ</v>
          </cell>
          <cell r="B703">
            <v>98398624</v>
          </cell>
        </row>
        <row r="704">
          <cell r="A704" t="str">
            <v>JUAN CARLOS OROZCO GRAJALES</v>
          </cell>
          <cell r="B704">
            <v>9695407</v>
          </cell>
        </row>
        <row r="705">
          <cell r="A705" t="str">
            <v>JUAN CARLOS RAMIREZ BARRERA</v>
          </cell>
          <cell r="B705">
            <v>79566581</v>
          </cell>
        </row>
        <row r="706">
          <cell r="A706" t="str">
            <v>JUAN CARLOS RANGEL GIL</v>
          </cell>
          <cell r="B706">
            <v>79399984</v>
          </cell>
        </row>
        <row r="707">
          <cell r="A707" t="str">
            <v>JUAN CARLOS RODRIGUEZ MARTINEZ</v>
          </cell>
          <cell r="B707">
            <v>80904213</v>
          </cell>
        </row>
        <row r="708">
          <cell r="A708" t="str">
            <v>JUAN CARLOS SALAS GUEVARA</v>
          </cell>
          <cell r="B708">
            <v>79373199</v>
          </cell>
        </row>
        <row r="709">
          <cell r="A709" t="str">
            <v>JUAN CARLOS SANABRIA BARBOSA</v>
          </cell>
          <cell r="B709">
            <v>93384877</v>
          </cell>
        </row>
        <row r="710">
          <cell r="A710" t="str">
            <v xml:space="preserve">JUAN CARLOS VALENCIA </v>
          </cell>
          <cell r="B710">
            <v>10005627</v>
          </cell>
        </row>
        <row r="711">
          <cell r="A711" t="str">
            <v>JUAN CARLOS VEGA CACERES</v>
          </cell>
          <cell r="B711">
            <v>88222996</v>
          </cell>
        </row>
        <row r="712">
          <cell r="A712" t="str">
            <v>JUAN CARLOS ZULUAGA DUCUARA</v>
          </cell>
          <cell r="B712">
            <v>75098145</v>
          </cell>
        </row>
        <row r="713">
          <cell r="A713" t="str">
            <v>JUAN FELIPE HENAO LEIVA</v>
          </cell>
          <cell r="B713">
            <v>87942226</v>
          </cell>
        </row>
        <row r="714">
          <cell r="A714" t="str">
            <v>JUAN GABRIEL HERNANDEZ MARTINEZ</v>
          </cell>
          <cell r="B714">
            <v>72188124</v>
          </cell>
        </row>
        <row r="715">
          <cell r="A715" t="str">
            <v>JUAN GUILLERMO ROSERO BUSTAMANTE</v>
          </cell>
          <cell r="B715">
            <v>1085254926</v>
          </cell>
        </row>
        <row r="716">
          <cell r="A716" t="str">
            <v>JUAN MANUEL CAICEDO CARDONA</v>
          </cell>
          <cell r="B716">
            <v>94486941</v>
          </cell>
        </row>
        <row r="717">
          <cell r="A717" t="str">
            <v>JUAN PABLO PAJON FLOREZ</v>
          </cell>
          <cell r="B717">
            <v>16079710</v>
          </cell>
        </row>
        <row r="718">
          <cell r="A718" t="str">
            <v>JUAN PABLO ROJAS MESA</v>
          </cell>
          <cell r="B718">
            <v>80227517</v>
          </cell>
        </row>
        <row r="719">
          <cell r="A719" t="str">
            <v>JUAN PABLO VIVAS REINOSO</v>
          </cell>
          <cell r="B719">
            <v>5820885</v>
          </cell>
        </row>
        <row r="720">
          <cell r="A720" t="str">
            <v>JUAN SEBASTIAN MENDOZA CANDIA</v>
          </cell>
          <cell r="B720">
            <v>1014237065</v>
          </cell>
        </row>
        <row r="721">
          <cell r="A721" t="str">
            <v>JUDITH LORENA MORENO PORTILLA</v>
          </cell>
          <cell r="B721">
            <v>1085273573</v>
          </cell>
        </row>
        <row r="722">
          <cell r="A722" t="str">
            <v>JUDY MELINDA FERNANDEZ BAQUERO</v>
          </cell>
          <cell r="B722">
            <v>52853481</v>
          </cell>
        </row>
        <row r="723">
          <cell r="A723" t="str">
            <v>JULIAN ANDRES HOYOS SALAZAR</v>
          </cell>
          <cell r="B723">
            <v>9739447</v>
          </cell>
        </row>
        <row r="724">
          <cell r="A724" t="str">
            <v>JULIAN ARMANDO PEREZ MORENO</v>
          </cell>
          <cell r="B724">
            <v>12988095</v>
          </cell>
        </row>
        <row r="725">
          <cell r="A725" t="str">
            <v>JULIANA ELENA TREJOS CATAÑO</v>
          </cell>
          <cell r="B725">
            <v>24742630</v>
          </cell>
        </row>
        <row r="726">
          <cell r="A726" t="str">
            <v>JULIANA LOPEZ CACERES</v>
          </cell>
          <cell r="B726">
            <v>1019064139</v>
          </cell>
        </row>
        <row r="727">
          <cell r="A727" t="str">
            <v>JULIETH ANDREA GOMEZ VELOZA</v>
          </cell>
          <cell r="B727">
            <v>1024501089</v>
          </cell>
        </row>
        <row r="728">
          <cell r="A728" t="str">
            <v>JULIO ALBERTO GONZALEZ SEPULVEDA</v>
          </cell>
          <cell r="B728">
            <v>1024501089</v>
          </cell>
        </row>
        <row r="729">
          <cell r="A729" t="str">
            <v xml:space="preserve">JULIO ALEXANDER GONZALEZ </v>
          </cell>
          <cell r="B729">
            <v>7363503</v>
          </cell>
        </row>
        <row r="730">
          <cell r="A730" t="str">
            <v>JULIO CARLOS ALVAREZ CAUSADO</v>
          </cell>
          <cell r="B730">
            <v>9104614</v>
          </cell>
        </row>
        <row r="731">
          <cell r="A731" t="str">
            <v>JULIO CESAR CASTILLO MONTAÑO</v>
          </cell>
          <cell r="B731">
            <v>16285176</v>
          </cell>
        </row>
        <row r="732">
          <cell r="A732" t="str">
            <v>JULIO CESAR HERRERA LINARES</v>
          </cell>
          <cell r="B732">
            <v>79415172</v>
          </cell>
        </row>
        <row r="733">
          <cell r="A733" t="str">
            <v>JULIO CESAR ROMERO CAMACHO</v>
          </cell>
          <cell r="B733">
            <v>1032369337</v>
          </cell>
        </row>
        <row r="734">
          <cell r="A734" t="str">
            <v xml:space="preserve">JULIO HERNANDO TUNAROSA </v>
          </cell>
          <cell r="B734">
            <v>79200737</v>
          </cell>
        </row>
        <row r="735">
          <cell r="A735" t="str">
            <v>JULIO JOSE MENDOZA BAÑOS</v>
          </cell>
          <cell r="B735">
            <v>73135779</v>
          </cell>
        </row>
        <row r="736">
          <cell r="A736" t="str">
            <v>JULIO ROBERTO APONTE MONROY</v>
          </cell>
          <cell r="B736">
            <v>19242559</v>
          </cell>
        </row>
        <row r="737">
          <cell r="A737" t="str">
            <v>JULIO VICENTE GONZALEZ GONZALEZ</v>
          </cell>
          <cell r="B737">
            <v>13617198</v>
          </cell>
        </row>
        <row r="738">
          <cell r="A738" t="str">
            <v>JULY PAOLA MATAMOROS MOGOLLON</v>
          </cell>
          <cell r="B738">
            <v>1030561678</v>
          </cell>
        </row>
        <row r="739">
          <cell r="A739" t="str">
            <v>KAREN BONILLA HINCAPIE</v>
          </cell>
          <cell r="B739">
            <v>1144155284</v>
          </cell>
        </row>
        <row r="740">
          <cell r="A740" t="str">
            <v>KAREN CECILIA SARMIENTO BARON</v>
          </cell>
          <cell r="B740">
            <v>50938512</v>
          </cell>
        </row>
        <row r="741">
          <cell r="A741" t="str">
            <v>KAREN JOHANNA YAÑEZ PEREZ</v>
          </cell>
          <cell r="B741">
            <v>53130401</v>
          </cell>
        </row>
        <row r="742">
          <cell r="A742" t="str">
            <v>KATHERINE CHAUCANES BENAVIDES</v>
          </cell>
          <cell r="B742">
            <v>1087410893</v>
          </cell>
        </row>
        <row r="743">
          <cell r="A743" t="str">
            <v>KATIUSCA DE LA HOZ MORA</v>
          </cell>
          <cell r="B743">
            <v>36665972</v>
          </cell>
        </row>
        <row r="744">
          <cell r="A744" t="str">
            <v>KATTERINE NAYIBE MARTINEZ GONZALEZ</v>
          </cell>
          <cell r="B744">
            <v>52212042</v>
          </cell>
        </row>
        <row r="745">
          <cell r="A745" t="str">
            <v>KEIBER ALEXANDER COLORADO LANDAZURI</v>
          </cell>
          <cell r="B745">
            <v>98428631</v>
          </cell>
        </row>
        <row r="746">
          <cell r="A746" t="str">
            <v>KELLY YOHANA MARTINEZ AMAYA</v>
          </cell>
          <cell r="B746">
            <v>49721853</v>
          </cell>
        </row>
        <row r="747">
          <cell r="A747" t="str">
            <v>KELVIS ALBERTO REDONDO BERMUDEZ</v>
          </cell>
          <cell r="B747">
            <v>84083363</v>
          </cell>
        </row>
        <row r="748">
          <cell r="A748" t="str">
            <v>KEMBERLYN CHINCHILLA GUERRA</v>
          </cell>
          <cell r="B748">
            <v>52760263</v>
          </cell>
        </row>
        <row r="749">
          <cell r="A749" t="str">
            <v>KENLY JOHANA BARRERA RAMIREZ</v>
          </cell>
          <cell r="B749">
            <v>52699112</v>
          </cell>
        </row>
        <row r="750">
          <cell r="A750" t="str">
            <v>KENY FAIDER PEREIRA BERNAL</v>
          </cell>
          <cell r="B750">
            <v>80257008</v>
          </cell>
        </row>
        <row r="751">
          <cell r="A751" t="str">
            <v>KEVIN DAVID DIAZ OSMA</v>
          </cell>
          <cell r="B751">
            <v>1032386977</v>
          </cell>
        </row>
        <row r="752">
          <cell r="A752" t="str">
            <v>LADY ANDREA ARCHILA GOYENECHE</v>
          </cell>
          <cell r="B752">
            <v>52979114</v>
          </cell>
        </row>
        <row r="753">
          <cell r="A753" t="str">
            <v>LARIZA LICETH BURBANO RIVERA</v>
          </cell>
          <cell r="B753">
            <v>66910890</v>
          </cell>
        </row>
        <row r="754">
          <cell r="A754" t="str">
            <v>LAURA BEATRIZ ROJAS MARTIN</v>
          </cell>
          <cell r="B754">
            <v>53107904</v>
          </cell>
        </row>
        <row r="755">
          <cell r="A755" t="str">
            <v>LAURA MILENA SILVA PUERTO</v>
          </cell>
          <cell r="B755">
            <v>1032395005</v>
          </cell>
        </row>
        <row r="756">
          <cell r="A756" t="str">
            <v>LAUREANO ALBERTO ARAMBULA RAMOS</v>
          </cell>
          <cell r="B756">
            <v>7632917</v>
          </cell>
        </row>
        <row r="757">
          <cell r="A757" t="str">
            <v>LEANDRO ALDEMIR CESPEDES MOLINA</v>
          </cell>
          <cell r="B757">
            <v>14135444</v>
          </cell>
        </row>
        <row r="758">
          <cell r="A758" t="str">
            <v>LEDIEN MARIAN HERRERA AREVALO</v>
          </cell>
          <cell r="B758">
            <v>1047377204</v>
          </cell>
        </row>
        <row r="759">
          <cell r="A759" t="str">
            <v>LEIDER ANCIZAR TABARES REYES</v>
          </cell>
          <cell r="B759">
            <v>6393482</v>
          </cell>
        </row>
        <row r="760">
          <cell r="A760" t="str">
            <v>LEIDY CAROLINA VACARES ROMERO</v>
          </cell>
          <cell r="B760">
            <v>52818612</v>
          </cell>
        </row>
        <row r="761">
          <cell r="A761" t="str">
            <v>LEIDY PAOLA GAMBA LEON</v>
          </cell>
          <cell r="B761">
            <v>1072920687</v>
          </cell>
        </row>
        <row r="762">
          <cell r="A762" t="str">
            <v>LEIDY TATIANA RIVERA ZULUAGA</v>
          </cell>
          <cell r="B762">
            <v>24338985</v>
          </cell>
        </row>
        <row r="763">
          <cell r="A763" t="str">
            <v>LEIDY YOHANNA CASTAÑO OSORIO</v>
          </cell>
          <cell r="B763">
            <v>53121040</v>
          </cell>
        </row>
        <row r="764">
          <cell r="A764" t="str">
            <v>LEIDY YULLIETH PEDRAZA VALDERRAMA</v>
          </cell>
          <cell r="B764">
            <v>1010172538</v>
          </cell>
        </row>
        <row r="765">
          <cell r="A765" t="str">
            <v>LENNY EMILETH PEDRAZA GIRON</v>
          </cell>
          <cell r="B765">
            <v>47426439</v>
          </cell>
        </row>
        <row r="766">
          <cell r="A766" t="str">
            <v>LEONARDO FABIO PINZA MORENO</v>
          </cell>
          <cell r="B766">
            <v>12745733</v>
          </cell>
        </row>
        <row r="767">
          <cell r="A767" t="str">
            <v>LEONARDO FAVIO VANEGAS TAMAYO</v>
          </cell>
          <cell r="B767">
            <v>1979959</v>
          </cell>
        </row>
        <row r="768">
          <cell r="A768" t="str">
            <v>LEONARDO RIVEROS GOMEZ</v>
          </cell>
          <cell r="B768">
            <v>86043031</v>
          </cell>
        </row>
        <row r="769">
          <cell r="A769" t="str">
            <v>LEONEL ARTURO BONILLA OSPINA</v>
          </cell>
          <cell r="B769">
            <v>1136883446</v>
          </cell>
        </row>
        <row r="770">
          <cell r="A770" t="str">
            <v>LEONIDAS ALBERTO PONCE CALVO</v>
          </cell>
          <cell r="B770">
            <v>12724487</v>
          </cell>
        </row>
        <row r="771">
          <cell r="A771" t="str">
            <v>LEOPOLDO ENRIQUE KLEE EBRATT</v>
          </cell>
          <cell r="B771">
            <v>9295583</v>
          </cell>
        </row>
        <row r="772">
          <cell r="A772" t="str">
            <v>LESLIE HELBER GONZALO GUEVARA CARRILLO</v>
          </cell>
          <cell r="B772">
            <v>11410315</v>
          </cell>
        </row>
        <row r="773">
          <cell r="A773" t="str">
            <v>LIGIA MARCELA VARGAS GONZALEZ</v>
          </cell>
          <cell r="B773">
            <v>1022355867</v>
          </cell>
        </row>
        <row r="774">
          <cell r="A774" t="str">
            <v>LILIAN ALEXANDRA CRUZ OROZCO</v>
          </cell>
          <cell r="B774">
            <v>1030563771</v>
          </cell>
        </row>
        <row r="775">
          <cell r="A775" t="str">
            <v>LILIAN ANGELICA VACA SOLANO</v>
          </cell>
          <cell r="B775">
            <v>40039974</v>
          </cell>
        </row>
        <row r="776">
          <cell r="A776" t="str">
            <v>LILIANA ANDREA VASQUEZ FORERO</v>
          </cell>
          <cell r="B776">
            <v>1070944074</v>
          </cell>
        </row>
        <row r="777">
          <cell r="A777" t="str">
            <v>LILIANA ASTRID CASTELLANOS TORRES</v>
          </cell>
          <cell r="B777">
            <v>40402074</v>
          </cell>
        </row>
        <row r="778">
          <cell r="A778" t="str">
            <v>LILIANA BEATRIZ GARCIA MURCIA</v>
          </cell>
          <cell r="B778">
            <v>51919568</v>
          </cell>
        </row>
        <row r="779">
          <cell r="A779" t="str">
            <v>LILIANA EDITH RATIVA CONTRERAS</v>
          </cell>
          <cell r="B779">
            <v>52382288</v>
          </cell>
        </row>
        <row r="780">
          <cell r="A780" t="str">
            <v>LILIANA ELIZABETH AYALA GAVILANES</v>
          </cell>
          <cell r="B780">
            <v>59827532</v>
          </cell>
        </row>
        <row r="781">
          <cell r="A781" t="str">
            <v>LILIANA ROCIO PACHECO BECERRA</v>
          </cell>
          <cell r="B781">
            <v>1024526458</v>
          </cell>
        </row>
        <row r="782">
          <cell r="A782" t="str">
            <v>LINA JOHANNA CARDENAS VARGAS</v>
          </cell>
          <cell r="B782">
            <v>52868747</v>
          </cell>
        </row>
        <row r="783">
          <cell r="A783" t="str">
            <v>LINA MARCELA OVIEDO SALAZAR</v>
          </cell>
          <cell r="B783">
            <v>1140819229</v>
          </cell>
        </row>
        <row r="784">
          <cell r="A784" t="str">
            <v>LINA MARCELA RIVERA MEJIA</v>
          </cell>
          <cell r="B784">
            <v>43912694</v>
          </cell>
        </row>
        <row r="785">
          <cell r="A785" t="str">
            <v>LINA MARGARITA MEDINA AREVALO</v>
          </cell>
          <cell r="B785">
            <v>1026276983</v>
          </cell>
        </row>
        <row r="786">
          <cell r="A786" t="str">
            <v>LINA MARIA CARDENAS TORRES</v>
          </cell>
          <cell r="B786">
            <v>41934320</v>
          </cell>
        </row>
        <row r="787">
          <cell r="A787" t="str">
            <v>LINA MARIA SIERRA SIERRA</v>
          </cell>
          <cell r="B787">
            <v>1012402481</v>
          </cell>
        </row>
        <row r="788">
          <cell r="A788" t="str">
            <v>LINA MARIA TRIVIÑO BERNAL</v>
          </cell>
          <cell r="B788">
            <v>24586619</v>
          </cell>
        </row>
        <row r="789">
          <cell r="A789" t="str">
            <v>LINA MARIA URUEÑA AVILA</v>
          </cell>
          <cell r="B789">
            <v>1030617942</v>
          </cell>
        </row>
        <row r="790">
          <cell r="A790" t="str">
            <v>LISSE CAROLINA AVILA RAMIREZ</v>
          </cell>
          <cell r="B790">
            <v>1030529005</v>
          </cell>
        </row>
        <row r="791">
          <cell r="A791" t="str">
            <v>LISSETH NAYIBE PUENTES QUINTERO</v>
          </cell>
          <cell r="B791">
            <v>68294199</v>
          </cell>
        </row>
        <row r="792">
          <cell r="A792" t="str">
            <v>LISSETTE JOHANNA VELASQUEZ CALDERON</v>
          </cell>
          <cell r="B792">
            <v>52884869</v>
          </cell>
        </row>
        <row r="793">
          <cell r="A793" t="str">
            <v>LIYIS TATIANA RODRIGUEZ GARRIDO</v>
          </cell>
          <cell r="B793">
            <v>1067880654</v>
          </cell>
        </row>
        <row r="794">
          <cell r="A794" t="str">
            <v>LORENA OCHOA ELLES</v>
          </cell>
          <cell r="B794">
            <v>1047400145</v>
          </cell>
        </row>
        <row r="795">
          <cell r="A795" t="str">
            <v>LORENA PIRAZAN SANMIGUEL</v>
          </cell>
          <cell r="B795">
            <v>1023900110</v>
          </cell>
        </row>
        <row r="796">
          <cell r="A796" t="str">
            <v>LUCY STELLA PEÑA MOSQUERA</v>
          </cell>
          <cell r="B796">
            <v>35603388</v>
          </cell>
        </row>
        <row r="797">
          <cell r="A797" t="str">
            <v>LUIS ALBERTO SANTAMARIA CAÑAS</v>
          </cell>
          <cell r="B797">
            <v>79400023</v>
          </cell>
        </row>
        <row r="798">
          <cell r="A798" t="str">
            <v>LUIS ALBERTO TERAN PRENTT</v>
          </cell>
          <cell r="B798">
            <v>72244868</v>
          </cell>
        </row>
        <row r="799">
          <cell r="A799" t="str">
            <v>LUIS ALEJANDRO MARIN AVILA</v>
          </cell>
          <cell r="B799">
            <v>79914772</v>
          </cell>
        </row>
        <row r="800">
          <cell r="A800" t="str">
            <v>LUIS ALEJANDRO TRUJILLO GUERRA</v>
          </cell>
          <cell r="B800">
            <v>79377992</v>
          </cell>
        </row>
        <row r="801">
          <cell r="A801" t="str">
            <v>LUIS ANDRES FUELTALA MENA</v>
          </cell>
          <cell r="B801">
            <v>1085916989</v>
          </cell>
        </row>
        <row r="802">
          <cell r="A802" t="str">
            <v>LUIS ANTONIO RAMOS JOYA</v>
          </cell>
          <cell r="B802">
            <v>80368509</v>
          </cell>
        </row>
        <row r="803">
          <cell r="A803" t="str">
            <v>LUIS ARIEL MORA ARENAS</v>
          </cell>
          <cell r="B803">
            <v>14135308</v>
          </cell>
        </row>
        <row r="804">
          <cell r="A804" t="str">
            <v>LUIS CARLOS SANCHEZ AMARIS</v>
          </cell>
          <cell r="B804">
            <v>1082919165</v>
          </cell>
        </row>
        <row r="805">
          <cell r="A805" t="str">
            <v>LUIS CHARLI PEDRAZA ARIAS</v>
          </cell>
          <cell r="B805">
            <v>79553748</v>
          </cell>
        </row>
        <row r="806">
          <cell r="A806" t="str">
            <v>LUIS EDUARDO TORRES CANDIA</v>
          </cell>
          <cell r="B806">
            <v>93085390</v>
          </cell>
        </row>
        <row r="807">
          <cell r="A807" t="str">
            <v>LUIS ELY CUCUNUBA VIRACACHA</v>
          </cell>
          <cell r="B807">
            <v>4253040</v>
          </cell>
        </row>
        <row r="808">
          <cell r="A808" t="str">
            <v>LUIS ENRIQUE ESPEJERO SALCEDO</v>
          </cell>
          <cell r="B808">
            <v>77182358</v>
          </cell>
        </row>
        <row r="809">
          <cell r="A809" t="str">
            <v>LUIS ENRIQUE JAIMES SANCHEZ</v>
          </cell>
          <cell r="B809">
            <v>1013589658</v>
          </cell>
        </row>
        <row r="810">
          <cell r="A810" t="str">
            <v>LUIS FABIAN VEGA GONZALEZ</v>
          </cell>
          <cell r="B810">
            <v>5824341</v>
          </cell>
        </row>
        <row r="811">
          <cell r="A811" t="str">
            <v>LUIS FELIPE CARRILLO CARO</v>
          </cell>
          <cell r="B811">
            <v>80108147</v>
          </cell>
        </row>
        <row r="812">
          <cell r="A812" t="str">
            <v>LUIS FERNANDO DIAZ JAIMES</v>
          </cell>
          <cell r="B812">
            <v>91476986</v>
          </cell>
        </row>
        <row r="813">
          <cell r="A813" t="str">
            <v>LUIS FERNANDO OBANDO RAMIREZ</v>
          </cell>
          <cell r="B813">
            <v>98645180</v>
          </cell>
        </row>
        <row r="814">
          <cell r="A814" t="str">
            <v>LUIS FERNANDO OSPINO JAIME</v>
          </cell>
          <cell r="B814">
            <v>1047403693</v>
          </cell>
        </row>
        <row r="815">
          <cell r="A815" t="str">
            <v>LUIS FERNANDO SILVA PASTRANA</v>
          </cell>
          <cell r="B815">
            <v>94507517</v>
          </cell>
        </row>
        <row r="816">
          <cell r="A816" t="str">
            <v>LUIS GERARDO RODRIGUEZ MORENO</v>
          </cell>
          <cell r="B816">
            <v>79745186</v>
          </cell>
        </row>
        <row r="817">
          <cell r="A817" t="str">
            <v>LUIS GIOVANNY LOPEZ SILVA</v>
          </cell>
          <cell r="B817">
            <v>79810080</v>
          </cell>
        </row>
        <row r="818">
          <cell r="A818" t="str">
            <v>LUIS HERNAN LUNA CHIA</v>
          </cell>
          <cell r="B818">
            <v>13509929</v>
          </cell>
        </row>
        <row r="819">
          <cell r="A819" t="str">
            <v>LUIS HERNAN MORENO VILLEGAS</v>
          </cell>
          <cell r="B819">
            <v>80055197</v>
          </cell>
        </row>
        <row r="820">
          <cell r="A820" t="str">
            <v>LUIS HERNANDO GUIO OCHOA</v>
          </cell>
          <cell r="B820">
            <v>74333093</v>
          </cell>
        </row>
        <row r="821">
          <cell r="A821" t="str">
            <v>LUIS JANIO ALVARADO CASTILLO</v>
          </cell>
          <cell r="B821">
            <v>12980149</v>
          </cell>
        </row>
        <row r="822">
          <cell r="A822" t="str">
            <v>LUIS JAVIER TRUJILLO ZAPATA</v>
          </cell>
          <cell r="B822">
            <v>14893689</v>
          </cell>
        </row>
        <row r="823">
          <cell r="A823" t="str">
            <v>LUIS JOSE MESTRE LOPEZ</v>
          </cell>
          <cell r="B823">
            <v>1003265322</v>
          </cell>
        </row>
        <row r="824">
          <cell r="A824" t="str">
            <v>LUISA FERNANDA FAJARDO SALAZAR</v>
          </cell>
          <cell r="B824">
            <v>1016026212</v>
          </cell>
        </row>
        <row r="825">
          <cell r="A825" t="str">
            <v>LUZ ADRIANA PINEDA RAMIREZ</v>
          </cell>
          <cell r="B825">
            <v>52772797</v>
          </cell>
        </row>
        <row r="826">
          <cell r="A826" t="str">
            <v>LUZ ADRIANA RODRIGUEZ CUERVO</v>
          </cell>
          <cell r="B826">
            <v>1073681334</v>
          </cell>
        </row>
        <row r="827">
          <cell r="A827" t="str">
            <v>LUZ AIDE RIVERA PALACIO</v>
          </cell>
          <cell r="B827">
            <v>24731424</v>
          </cell>
        </row>
        <row r="828">
          <cell r="A828" t="str">
            <v>LUZ ALEXANDRA CASTRO RUIZ</v>
          </cell>
          <cell r="B828">
            <v>53071358</v>
          </cell>
        </row>
        <row r="829">
          <cell r="A829" t="str">
            <v>LUZ ANGELA CORTES RAMIREZ</v>
          </cell>
          <cell r="B829">
            <v>52487094</v>
          </cell>
        </row>
        <row r="830">
          <cell r="A830" t="str">
            <v>LUZ BELEN RICARDO HERNANDEZ</v>
          </cell>
          <cell r="B830">
            <v>30982630</v>
          </cell>
        </row>
        <row r="831">
          <cell r="A831" t="str">
            <v>LUZ CARIME HURTADO ROJAS</v>
          </cell>
          <cell r="B831">
            <v>38550436</v>
          </cell>
        </row>
        <row r="832">
          <cell r="A832" t="str">
            <v>LUZ DANAYS BEJARANO BERMUDEZ</v>
          </cell>
          <cell r="B832">
            <v>43101894</v>
          </cell>
        </row>
        <row r="833">
          <cell r="A833" t="str">
            <v>LUZ DARY PAZ CHAGUENDO</v>
          </cell>
          <cell r="B833">
            <v>38556022</v>
          </cell>
        </row>
        <row r="834">
          <cell r="A834" t="str">
            <v>LUZ DARY TORRES OLAYA</v>
          </cell>
          <cell r="B834">
            <v>40429909</v>
          </cell>
        </row>
        <row r="835">
          <cell r="A835" t="str">
            <v>LUZ ELENA PEREZ MILLAN</v>
          </cell>
          <cell r="B835">
            <v>51631449</v>
          </cell>
        </row>
        <row r="836">
          <cell r="A836" t="str">
            <v>LUZ ENITH GIRALDO GUTIERREZ</v>
          </cell>
          <cell r="B836">
            <v>30392592</v>
          </cell>
        </row>
        <row r="837">
          <cell r="A837" t="str">
            <v>LUZ ESPERANZA SANABRIA BARRERA</v>
          </cell>
          <cell r="B837">
            <v>52108018</v>
          </cell>
        </row>
        <row r="838">
          <cell r="A838" t="str">
            <v>LUZ MARGERY LOPEZ MARTINEZ</v>
          </cell>
          <cell r="B838">
            <v>24730931</v>
          </cell>
        </row>
        <row r="839">
          <cell r="A839" t="str">
            <v>LUZ MARIDEL AVILA SUAREZ</v>
          </cell>
          <cell r="B839">
            <v>51992330</v>
          </cell>
        </row>
        <row r="840">
          <cell r="A840" t="str">
            <v>LUZ MIRIAM BOTERO SERNA</v>
          </cell>
          <cell r="B840">
            <v>24433491</v>
          </cell>
        </row>
        <row r="841">
          <cell r="A841" t="str">
            <v>LUZ NELLY RODRIGUEZ GARNICA</v>
          </cell>
          <cell r="B841">
            <v>51826127</v>
          </cell>
        </row>
        <row r="842">
          <cell r="A842" t="str">
            <v>LUZ REINELDA SANCHEZ GIL</v>
          </cell>
          <cell r="B842">
            <v>26271656</v>
          </cell>
        </row>
        <row r="843">
          <cell r="A843" t="str">
            <v>LUZ YOLANDA TORO SUAREZ</v>
          </cell>
          <cell r="B843">
            <v>51938798</v>
          </cell>
        </row>
        <row r="844">
          <cell r="A844" t="str">
            <v>MABEL YANETH PRIETO PRIETO</v>
          </cell>
          <cell r="B844">
            <v>32813921</v>
          </cell>
        </row>
        <row r="845">
          <cell r="A845" t="str">
            <v>MADELEINE OBREGON PRETEL</v>
          </cell>
          <cell r="B845">
            <v>66745180</v>
          </cell>
        </row>
        <row r="846">
          <cell r="A846" t="str">
            <v>MAGDA YULIETH COGUA CASTRO</v>
          </cell>
          <cell r="B846">
            <v>1110453944</v>
          </cell>
        </row>
        <row r="847">
          <cell r="A847" t="str">
            <v>MAIRA ZENERY ALFONSO CUELLAR</v>
          </cell>
          <cell r="B847">
            <v>40443859</v>
          </cell>
        </row>
        <row r="848">
          <cell r="A848" t="str">
            <v>MANUEL ALBERTO GOMEZ CALDERON</v>
          </cell>
          <cell r="B848">
            <v>75032687</v>
          </cell>
        </row>
        <row r="849">
          <cell r="A849" t="str">
            <v>MANUEL BILLI VALERA RAYO</v>
          </cell>
          <cell r="B849">
            <v>72009577</v>
          </cell>
        </row>
        <row r="850">
          <cell r="A850" t="str">
            <v>MANUEL HERNANDO VELANDIA HERNANDEZ</v>
          </cell>
          <cell r="B850">
            <v>88309349</v>
          </cell>
        </row>
        <row r="851">
          <cell r="A851" t="str">
            <v>MANUEL IGNACIO ALONSO GOMEZ</v>
          </cell>
          <cell r="B851">
            <v>79975026</v>
          </cell>
        </row>
        <row r="852">
          <cell r="A852" t="str">
            <v>MAR Y CIELO VALLEJO PALACIOS</v>
          </cell>
          <cell r="B852">
            <v>1085250955</v>
          </cell>
        </row>
        <row r="853">
          <cell r="A853" t="str">
            <v>MARBY JULIETH PEÑA SERRATO</v>
          </cell>
          <cell r="B853">
            <v>52975079</v>
          </cell>
        </row>
        <row r="854">
          <cell r="A854" t="str">
            <v>MARCELA LARA TORO</v>
          </cell>
          <cell r="B854">
            <v>52544180</v>
          </cell>
        </row>
        <row r="855">
          <cell r="A855" t="str">
            <v>MARCELA MANRIQUE CASTRO</v>
          </cell>
          <cell r="B855">
            <v>51984198</v>
          </cell>
        </row>
        <row r="856">
          <cell r="A856" t="str">
            <v>MARCELA PAOLA HERRERA DIAZ</v>
          </cell>
          <cell r="B856">
            <v>67027442</v>
          </cell>
        </row>
        <row r="857">
          <cell r="A857" t="str">
            <v>MARCELA PATRICIA MONCAYO LOPEZ</v>
          </cell>
          <cell r="B857">
            <v>36951398</v>
          </cell>
        </row>
        <row r="858">
          <cell r="A858" t="str">
            <v>MARCELO DANIEL PAREDES CASTILLO</v>
          </cell>
          <cell r="B858">
            <v>93403671</v>
          </cell>
        </row>
        <row r="859">
          <cell r="A859" t="str">
            <v>MARCO JAVIER CASTRO CASTAÑEDA</v>
          </cell>
          <cell r="B859">
            <v>79763349</v>
          </cell>
        </row>
        <row r="860">
          <cell r="A860" t="str">
            <v>MARCO YOHANNI MUÑOZ TEATIN</v>
          </cell>
          <cell r="B860">
            <v>79763314</v>
          </cell>
        </row>
        <row r="861">
          <cell r="A861" t="str">
            <v>MARCOS CORREA ARCHILA</v>
          </cell>
          <cell r="B861">
            <v>88194223</v>
          </cell>
        </row>
        <row r="862">
          <cell r="A862" t="str">
            <v>MARCOS FELIPE AVILA BARBOSA</v>
          </cell>
          <cell r="B862">
            <v>15886912</v>
          </cell>
        </row>
        <row r="863">
          <cell r="A863" t="str">
            <v>MARDYURISTH BARRIOS RICARDO</v>
          </cell>
          <cell r="B863">
            <v>1128049002</v>
          </cell>
        </row>
        <row r="864">
          <cell r="A864" t="str">
            <v>MARGARITA MARIA VIVAS CARDENAS</v>
          </cell>
          <cell r="B864">
            <v>51839456</v>
          </cell>
        </row>
        <row r="865">
          <cell r="A865" t="str">
            <v>MARGARITA ROSA LUBO NOCHES</v>
          </cell>
          <cell r="B865">
            <v>36553364</v>
          </cell>
        </row>
        <row r="866">
          <cell r="A866" t="str">
            <v>MARIA ANDREA TORRES PEREZ</v>
          </cell>
          <cell r="B866">
            <v>52491251</v>
          </cell>
        </row>
        <row r="867">
          <cell r="A867" t="str">
            <v>MARIA CLARA PRECIADO GONZALEZ</v>
          </cell>
          <cell r="B867">
            <v>1032434656</v>
          </cell>
        </row>
        <row r="868">
          <cell r="A868" t="str">
            <v>MARIA CLAUDIA GOMEZ SALAZAR</v>
          </cell>
          <cell r="B868">
            <v>53140550</v>
          </cell>
        </row>
        <row r="869">
          <cell r="A869" t="str">
            <v>MARIA CLEMENCIA PEREZ URIBE</v>
          </cell>
          <cell r="B869">
            <v>39690992</v>
          </cell>
        </row>
        <row r="870">
          <cell r="A870" t="str">
            <v>MARIA CRISTINA BEDOYA SILVA</v>
          </cell>
          <cell r="B870">
            <v>31995987</v>
          </cell>
        </row>
        <row r="871">
          <cell r="A871" t="str">
            <v>MARIA CRISTINA DANIELS CARDOZO</v>
          </cell>
          <cell r="B871">
            <v>52034731</v>
          </cell>
        </row>
        <row r="872">
          <cell r="A872" t="str">
            <v>MARIA DEISSY CASTIBLANCO RUIZ</v>
          </cell>
          <cell r="B872">
            <v>51831129</v>
          </cell>
        </row>
        <row r="873">
          <cell r="A873" t="str">
            <v>MARIA DEL CARMEN DE LA CRUZ CALDERON</v>
          </cell>
          <cell r="B873">
            <v>1140831985</v>
          </cell>
        </row>
        <row r="874">
          <cell r="A874" t="str">
            <v>MARIA DEL PILAR LUGO GONZALEZ</v>
          </cell>
          <cell r="B874">
            <v>52022052</v>
          </cell>
        </row>
        <row r="875">
          <cell r="A875" t="str">
            <v>MARIA DEL PILAR PEREZ PEREZ</v>
          </cell>
          <cell r="B875">
            <v>33056005</v>
          </cell>
        </row>
        <row r="876">
          <cell r="A876" t="str">
            <v>MARIA DIANA CAROLINA FRESNEDA SEPULVEDA</v>
          </cell>
          <cell r="B876">
            <v>52837020</v>
          </cell>
        </row>
        <row r="877">
          <cell r="A877" t="str">
            <v>MARIA ELENA LEON CAÑAS</v>
          </cell>
          <cell r="B877">
            <v>25057340</v>
          </cell>
        </row>
        <row r="878">
          <cell r="A878" t="str">
            <v>MARIA FANNY VELANDIA SALAZAR</v>
          </cell>
          <cell r="B878">
            <v>60288242</v>
          </cell>
        </row>
        <row r="879">
          <cell r="A879" t="str">
            <v>MARIA FERNANDA DE LOS RIOS HIDALGO</v>
          </cell>
          <cell r="B879">
            <v>27087437</v>
          </cell>
        </row>
        <row r="880">
          <cell r="A880" t="str">
            <v>MARIA FERNANDA FORERO ESPINOSA</v>
          </cell>
          <cell r="B880">
            <v>1033705921</v>
          </cell>
        </row>
        <row r="881">
          <cell r="A881" t="str">
            <v>MARIA FERNANDA GUTIERREZ ARZUAGA</v>
          </cell>
          <cell r="B881">
            <v>52423402</v>
          </cell>
        </row>
        <row r="882">
          <cell r="A882" t="str">
            <v>MARIA FERNANDA LLANO GAITAN</v>
          </cell>
          <cell r="B882">
            <v>52270106</v>
          </cell>
        </row>
        <row r="883">
          <cell r="A883" t="str">
            <v>MARIA HOSANA RUIZ VARGAS</v>
          </cell>
          <cell r="B883">
            <v>51896790</v>
          </cell>
        </row>
        <row r="884">
          <cell r="A884" t="str">
            <v>MARIA IBETH MANRIQUE ZARATE</v>
          </cell>
          <cell r="B884">
            <v>1056552550</v>
          </cell>
        </row>
        <row r="885">
          <cell r="A885" t="str">
            <v>MARIA IDALIDES BRUGES PLATA</v>
          </cell>
          <cell r="B885">
            <v>56068767</v>
          </cell>
        </row>
        <row r="886">
          <cell r="A886" t="str">
            <v>MARIA INES FERRO SUAREZ</v>
          </cell>
          <cell r="B886">
            <v>31919474</v>
          </cell>
        </row>
        <row r="887">
          <cell r="A887" t="str">
            <v>MARIA INES PEREZ SALAMANCA</v>
          </cell>
          <cell r="B887">
            <v>51809954</v>
          </cell>
        </row>
        <row r="888">
          <cell r="A888" t="str">
            <v>MARIA ISABEL AMAYA PINZON</v>
          </cell>
          <cell r="B888">
            <v>1057587633</v>
          </cell>
        </row>
        <row r="889">
          <cell r="A889" t="str">
            <v>MARIA JOSE DIAZ SANCHEZ</v>
          </cell>
          <cell r="B889">
            <v>57434015</v>
          </cell>
        </row>
        <row r="890">
          <cell r="A890" t="str">
            <v>MARIA JULIANA SERRANO ORTIZ</v>
          </cell>
          <cell r="B890">
            <v>51615125</v>
          </cell>
        </row>
        <row r="891">
          <cell r="A891" t="str">
            <v>MARIA MONICA SIERRA VARGAS</v>
          </cell>
          <cell r="B891">
            <v>39562000</v>
          </cell>
        </row>
        <row r="892">
          <cell r="A892" t="str">
            <v xml:space="preserve">MARIA NANCY SEPULVEDA </v>
          </cell>
          <cell r="B892">
            <v>53095568</v>
          </cell>
        </row>
        <row r="893">
          <cell r="A893" t="str">
            <v>MARIA NARCISA CHAVERRA CHALA</v>
          </cell>
          <cell r="B893">
            <v>35890574</v>
          </cell>
        </row>
        <row r="894">
          <cell r="A894" t="str">
            <v>MARIA NIDIA RUEDA LARGO</v>
          </cell>
          <cell r="B894">
            <v>52355381</v>
          </cell>
        </row>
        <row r="895">
          <cell r="A895" t="str">
            <v>MARIA PATRICIA MARROQUIN CIENDUA</v>
          </cell>
          <cell r="B895">
            <v>51909360</v>
          </cell>
        </row>
        <row r="896">
          <cell r="A896" t="str">
            <v>MARIA PAULA RINCON ROJAS</v>
          </cell>
          <cell r="B896">
            <v>1032455340</v>
          </cell>
        </row>
        <row r="897">
          <cell r="A897" t="str">
            <v>MARIA ROCIO TORRES RODRIGUEZ</v>
          </cell>
          <cell r="B897">
            <v>52856196</v>
          </cell>
        </row>
        <row r="898">
          <cell r="A898" t="str">
            <v>MARIA TERESA JIMENEZ FERNANDEZ</v>
          </cell>
          <cell r="B898">
            <v>52206863</v>
          </cell>
        </row>
        <row r="899">
          <cell r="A899" t="str">
            <v>MARIA XIMENA ALEGRIAS PERLAZA</v>
          </cell>
          <cell r="B899">
            <v>1130589772</v>
          </cell>
        </row>
        <row r="900">
          <cell r="A900" t="str">
            <v>MARIA YENIFER PRADA PEÑA</v>
          </cell>
          <cell r="B900">
            <v>65770235</v>
          </cell>
        </row>
        <row r="901">
          <cell r="A901" t="str">
            <v>MARIBEL BARROS BARRETO</v>
          </cell>
          <cell r="B901">
            <v>65732945</v>
          </cell>
        </row>
        <row r="902">
          <cell r="A902" t="str">
            <v>MARICELA MAHECHA HERNANDEZ</v>
          </cell>
          <cell r="B902">
            <v>1015995856</v>
          </cell>
        </row>
        <row r="903">
          <cell r="A903" t="str">
            <v>MARILUZ QUINTANA BERMUDEZ</v>
          </cell>
          <cell r="B903">
            <v>55300866</v>
          </cell>
        </row>
        <row r="904">
          <cell r="A904" t="str">
            <v>MARINA EUGENIA HURTADO CHAPARRO</v>
          </cell>
          <cell r="B904">
            <v>63361085</v>
          </cell>
        </row>
        <row r="905">
          <cell r="A905" t="str">
            <v>MARIO CASTRO MORENO</v>
          </cell>
          <cell r="B905">
            <v>94415803</v>
          </cell>
        </row>
        <row r="906">
          <cell r="A906" t="str">
            <v>MARIO DELGADO AGUACIA</v>
          </cell>
          <cell r="B906">
            <v>79391241</v>
          </cell>
        </row>
        <row r="907">
          <cell r="A907" t="str">
            <v>MARIO FERNANDO GAMBOA BENAVIDES</v>
          </cell>
          <cell r="B907">
            <v>12749678</v>
          </cell>
        </row>
        <row r="908">
          <cell r="A908" t="str">
            <v>MARIO GERMAN VALENCIA HINCAPIE</v>
          </cell>
          <cell r="B908">
            <v>79535929</v>
          </cell>
        </row>
        <row r="909">
          <cell r="A909" t="str">
            <v>MARIO OSWALDO ZAMORA AGUIRRE</v>
          </cell>
          <cell r="B909">
            <v>80269107</v>
          </cell>
        </row>
        <row r="910">
          <cell r="A910" t="str">
            <v>MARITZA SERRATO VASQUEZ</v>
          </cell>
          <cell r="B910">
            <v>1121859518</v>
          </cell>
        </row>
        <row r="911">
          <cell r="A911" t="str">
            <v>MARLEN YANETH VANEGAS AGUIRRE</v>
          </cell>
          <cell r="B911">
            <v>1130618500</v>
          </cell>
        </row>
        <row r="912">
          <cell r="A912" t="str">
            <v>MARLIO CAMPOS PUENTES</v>
          </cell>
          <cell r="B912">
            <v>15875507</v>
          </cell>
        </row>
        <row r="913">
          <cell r="A913" t="str">
            <v>MARTHA AYDEE RODRIGUEZ GONZALEZ</v>
          </cell>
          <cell r="B913">
            <v>60305671</v>
          </cell>
        </row>
        <row r="914">
          <cell r="A914" t="str">
            <v>MARTHA CECILIA ARIAS MARROQUIN</v>
          </cell>
          <cell r="B914">
            <v>51582433</v>
          </cell>
        </row>
        <row r="915">
          <cell r="A915" t="str">
            <v>MARTHA INES RITA FERNANDEZ MOLINA</v>
          </cell>
          <cell r="B915">
            <v>39463178</v>
          </cell>
        </row>
        <row r="916">
          <cell r="A916" t="str">
            <v>MARTHA INES VELANDIA MARTINEZ</v>
          </cell>
          <cell r="B916">
            <v>51707951</v>
          </cell>
        </row>
        <row r="917">
          <cell r="A917" t="str">
            <v>MARTHA ISABEL MORALES PAEZ</v>
          </cell>
          <cell r="B917">
            <v>33365997</v>
          </cell>
        </row>
        <row r="918">
          <cell r="A918" t="str">
            <v>MARTHA ISABEL PATIÑO CRUZ</v>
          </cell>
          <cell r="B918">
            <v>47430626</v>
          </cell>
        </row>
        <row r="919">
          <cell r="A919" t="str">
            <v>MARTHA ISABEL RODRIGUEZ AMAYA</v>
          </cell>
          <cell r="B919">
            <v>51834821</v>
          </cell>
        </row>
        <row r="920">
          <cell r="A920" t="str">
            <v>MARTHA JANNETH GALINDO RUIZ</v>
          </cell>
          <cell r="B920">
            <v>51711876</v>
          </cell>
        </row>
        <row r="921">
          <cell r="A921" t="str">
            <v>MARTHA LILIANA ALARCON CARREÑO</v>
          </cell>
          <cell r="B921">
            <v>65782605</v>
          </cell>
        </row>
        <row r="922">
          <cell r="A922" t="str">
            <v>MARTHA PRISCILA DELGADO MORENO</v>
          </cell>
          <cell r="B922">
            <v>51875693</v>
          </cell>
        </row>
        <row r="923">
          <cell r="A923" t="str">
            <v>MARTHA SUSANA HERNANDEZ ALVAREZ</v>
          </cell>
          <cell r="B923">
            <v>45498399</v>
          </cell>
        </row>
        <row r="924">
          <cell r="A924" t="str">
            <v>MARYSOL TURIZO ECHEVERRI</v>
          </cell>
          <cell r="B924">
            <v>63453988</v>
          </cell>
        </row>
        <row r="925">
          <cell r="A925" t="str">
            <v>MARYURI PAOLA CALDERA MOLINA</v>
          </cell>
          <cell r="B925">
            <v>1082913921</v>
          </cell>
        </row>
        <row r="926">
          <cell r="A926" t="str">
            <v>MATEO GALINDO ORJUELA</v>
          </cell>
          <cell r="B926">
            <v>1019045399</v>
          </cell>
        </row>
        <row r="927">
          <cell r="A927" t="str">
            <v>MAURICIO ALBERTO VELARDE HERNANDEZ</v>
          </cell>
          <cell r="B927">
            <v>88260803</v>
          </cell>
        </row>
        <row r="928">
          <cell r="A928" t="str">
            <v>MAURICIO CARDONA CARMONA</v>
          </cell>
          <cell r="B928">
            <v>4376619</v>
          </cell>
        </row>
        <row r="929">
          <cell r="A929" t="str">
            <v>MAURICIO CASTELLANOS RAMIREZ</v>
          </cell>
          <cell r="B929">
            <v>93436975</v>
          </cell>
        </row>
        <row r="930">
          <cell r="A930" t="str">
            <v>MAURICIO FERNEY CAICEDO CHAPARRO</v>
          </cell>
          <cell r="B930">
            <v>79247452</v>
          </cell>
        </row>
        <row r="931">
          <cell r="A931" t="str">
            <v>MAURICIO JIMENEZ PINZON</v>
          </cell>
          <cell r="B931">
            <v>79907868</v>
          </cell>
        </row>
        <row r="932">
          <cell r="A932" t="str">
            <v>MAURICIO MALAVER BELTRAN</v>
          </cell>
          <cell r="B932">
            <v>80157857</v>
          </cell>
        </row>
        <row r="933">
          <cell r="A933" t="str">
            <v>MAURICIO MOYA PAEZ</v>
          </cell>
          <cell r="B933">
            <v>80182474</v>
          </cell>
        </row>
        <row r="934">
          <cell r="A934" t="str">
            <v>MAURICIO ORLANDO BARRERA TORRES</v>
          </cell>
          <cell r="B934">
            <v>79956428</v>
          </cell>
        </row>
        <row r="935">
          <cell r="A935" t="str">
            <v>MAURICIO RUBIANO JIMENEZ</v>
          </cell>
          <cell r="B935">
            <v>80058235</v>
          </cell>
        </row>
        <row r="936">
          <cell r="A936" t="str">
            <v>MAWRIN ESTEBAN OLIVARES CHAMORRO</v>
          </cell>
          <cell r="B936">
            <v>80765480</v>
          </cell>
        </row>
        <row r="937">
          <cell r="A937" t="str">
            <v>MAYRA ALEJANDRA MARTINEZ MOSQUERA|</v>
          </cell>
          <cell r="B937">
            <v>1017189344</v>
          </cell>
        </row>
        <row r="938">
          <cell r="A938" t="str">
            <v>MAYRA NAYARITH VILLAZANA GONZALEZ</v>
          </cell>
          <cell r="B938">
            <v>41255381</v>
          </cell>
        </row>
        <row r="939">
          <cell r="A939" t="str">
            <v>MELISSA JIMENEZ ROJAS</v>
          </cell>
          <cell r="B939">
            <v>1094897977</v>
          </cell>
        </row>
        <row r="940">
          <cell r="A940" t="str">
            <v>MELVIS INES SARMIENTO MANGA</v>
          </cell>
          <cell r="B940">
            <v>32763846</v>
          </cell>
        </row>
        <row r="941">
          <cell r="A941" t="str">
            <v>MERCEDES GARCIA VELANDIA</v>
          </cell>
          <cell r="B941">
            <v>51801131</v>
          </cell>
        </row>
        <row r="942">
          <cell r="A942" t="str">
            <v>MERLY DAJHAN ALDANA CERON</v>
          </cell>
          <cell r="B942">
            <v>1014234103</v>
          </cell>
        </row>
        <row r="943">
          <cell r="A943" t="str">
            <v>MERY MOLINA ROJAS</v>
          </cell>
          <cell r="B943">
            <v>40026399</v>
          </cell>
        </row>
        <row r="944">
          <cell r="A944" t="str">
            <v>MICHAEL DEL AGUILA BARTENES</v>
          </cell>
          <cell r="B944">
            <v>15879749</v>
          </cell>
        </row>
        <row r="945">
          <cell r="A945" t="str">
            <v>MIGUEL ANGEL LUNA CASTRO</v>
          </cell>
          <cell r="B945">
            <v>17586972</v>
          </cell>
        </row>
        <row r="946">
          <cell r="A946" t="str">
            <v>MIGUEL ANGEL MUÑOZ NAVIA</v>
          </cell>
          <cell r="B946">
            <v>76333689</v>
          </cell>
        </row>
        <row r="947">
          <cell r="A947" t="str">
            <v>MIGUEL ENRIQUE ROMO BARRETO</v>
          </cell>
          <cell r="B947">
            <v>12722425</v>
          </cell>
        </row>
        <row r="948">
          <cell r="A948" t="str">
            <v>MIGUEL EUGENIO AGUDELO SANCHEZ</v>
          </cell>
          <cell r="B948">
            <v>6104325</v>
          </cell>
        </row>
        <row r="949">
          <cell r="A949" t="str">
            <v>MIGUEL ROMERO HERNANDEZ</v>
          </cell>
          <cell r="B949">
            <v>74321473</v>
          </cell>
        </row>
        <row r="950">
          <cell r="A950" t="str">
            <v>MILLER ABDON SANTOS GIRON</v>
          </cell>
          <cell r="B950">
            <v>9658590</v>
          </cell>
        </row>
        <row r="951">
          <cell r="A951" t="str">
            <v>MILSEN NEREYDA DAZA HERNANDEZ</v>
          </cell>
          <cell r="B951">
            <v>60412352</v>
          </cell>
        </row>
        <row r="952">
          <cell r="A952" t="str">
            <v>MILTON CESAR CALVO PANIAGUA</v>
          </cell>
          <cell r="B952">
            <v>79886849</v>
          </cell>
        </row>
        <row r="953">
          <cell r="A953" t="str">
            <v>MILTON GEISSERTH VARGAS LOZANO</v>
          </cell>
          <cell r="B953">
            <v>80246905</v>
          </cell>
        </row>
        <row r="954">
          <cell r="A954" t="str">
            <v>MILTON GIOVANNY MAHECHA RONDON</v>
          </cell>
          <cell r="B954">
            <v>79567026</v>
          </cell>
        </row>
        <row r="955">
          <cell r="A955" t="str">
            <v>MILTON LOZANO FLOREZ</v>
          </cell>
          <cell r="B955">
            <v>86060833</v>
          </cell>
        </row>
        <row r="956">
          <cell r="A956" t="str">
            <v>MING ROSMY ARBOLEDA BLANQUICET</v>
          </cell>
          <cell r="B956">
            <v>54255248</v>
          </cell>
        </row>
        <row r="957">
          <cell r="A957" t="str">
            <v>MIRYAM DEL CARMEN MENA CHALA</v>
          </cell>
          <cell r="B957">
            <v>43919498</v>
          </cell>
        </row>
        <row r="958">
          <cell r="A958" t="str">
            <v>MOISES ALCENDRA GARCIA</v>
          </cell>
          <cell r="B958">
            <v>12548514</v>
          </cell>
        </row>
        <row r="959">
          <cell r="A959" t="str">
            <v>MOISES GARCIA HIGINIO</v>
          </cell>
          <cell r="B959">
            <v>75073956</v>
          </cell>
        </row>
        <row r="960">
          <cell r="A960" t="str">
            <v>MONICA ALEXANDRA RINCON CHAPARRO</v>
          </cell>
          <cell r="B960">
            <v>52843497</v>
          </cell>
        </row>
        <row r="961">
          <cell r="A961" t="str">
            <v>MONICA ASTRID MAHECHA RAMIREZ</v>
          </cell>
          <cell r="B961">
            <v>53106542</v>
          </cell>
        </row>
        <row r="962">
          <cell r="A962" t="str">
            <v>MONICA BRICEÑO CASTELLANOS</v>
          </cell>
          <cell r="B962">
            <v>52261837</v>
          </cell>
        </row>
        <row r="963">
          <cell r="A963" t="str">
            <v>MONICA DEL ROSARIO RODRIGUEZ OROZCO</v>
          </cell>
          <cell r="B963">
            <v>36554882</v>
          </cell>
        </row>
        <row r="964">
          <cell r="A964" t="str">
            <v>MONICA MARCELA MONJE PATARROYO</v>
          </cell>
          <cell r="B964">
            <v>26429762</v>
          </cell>
        </row>
        <row r="965">
          <cell r="A965" t="str">
            <v>MONICA MARTINEZ CHAVEZ</v>
          </cell>
          <cell r="B965">
            <v>24713561</v>
          </cell>
        </row>
        <row r="966">
          <cell r="A966" t="str">
            <v>MONICA NIÑO DIAZ</v>
          </cell>
          <cell r="B966">
            <v>39693746</v>
          </cell>
        </row>
        <row r="967">
          <cell r="A967" t="str">
            <v>MYRIAM CONSUELO GARCIA MENDEZ</v>
          </cell>
          <cell r="B967">
            <v>39698471</v>
          </cell>
        </row>
        <row r="968">
          <cell r="A968" t="str">
            <v>MYRIAM MARTINEZ RAMIREZ</v>
          </cell>
          <cell r="B968">
            <v>51636299</v>
          </cell>
        </row>
        <row r="969">
          <cell r="A969" t="str">
            <v>MYRIAN CHACON SANABRIA</v>
          </cell>
          <cell r="B969">
            <v>52054654</v>
          </cell>
        </row>
        <row r="970">
          <cell r="A970" t="str">
            <v>NAIDER YURANI RINCON PEÑALOZA</v>
          </cell>
          <cell r="B970">
            <v>1015404440</v>
          </cell>
        </row>
        <row r="971">
          <cell r="A971" t="str">
            <v>NANCY ALEJANDRA PRADA ANAYA</v>
          </cell>
          <cell r="B971">
            <v>1136909301</v>
          </cell>
        </row>
        <row r="972">
          <cell r="A972" t="str">
            <v>NANCY ROMERO MARTINEZ</v>
          </cell>
          <cell r="B972">
            <v>52543972</v>
          </cell>
        </row>
        <row r="973">
          <cell r="A973" t="str">
            <v>NATALIA IRINA VANEGAS PINZON</v>
          </cell>
          <cell r="B973">
            <v>52796956</v>
          </cell>
        </row>
        <row r="974">
          <cell r="A974" t="str">
            <v>NATALIA ORTIZ VELEZ</v>
          </cell>
          <cell r="B974">
            <v>1032376475</v>
          </cell>
        </row>
        <row r="975">
          <cell r="A975" t="str">
            <v>NATALIA SANCHEZ ORTEGA</v>
          </cell>
          <cell r="B975">
            <v>53011944</v>
          </cell>
        </row>
        <row r="976">
          <cell r="A976" t="str">
            <v>NATALY JOHANNA SALCEDO BAYONA</v>
          </cell>
          <cell r="B976">
            <v>1016026757</v>
          </cell>
        </row>
        <row r="977">
          <cell r="A977" t="str">
            <v>NATALY SILVA CORTES</v>
          </cell>
          <cell r="B977">
            <v>38211216</v>
          </cell>
        </row>
        <row r="978">
          <cell r="A978" t="str">
            <v>NATHALI ANDREA ACOSTA RIVERA</v>
          </cell>
          <cell r="B978">
            <v>1032376091</v>
          </cell>
        </row>
        <row r="979">
          <cell r="A979" t="str">
            <v>NATHALIA CRISTINA ARGOTTE CABRERA</v>
          </cell>
          <cell r="B979">
            <v>27094208</v>
          </cell>
        </row>
        <row r="980">
          <cell r="A980" t="str">
            <v>NELCY ALIETH ROJAS BENITEZ</v>
          </cell>
          <cell r="B980">
            <v>23497319</v>
          </cell>
        </row>
        <row r="981">
          <cell r="A981" t="str">
            <v>NELLY ESPERANZA BERNAL MEAURI</v>
          </cell>
          <cell r="B981">
            <v>60253067</v>
          </cell>
        </row>
        <row r="982">
          <cell r="A982" t="str">
            <v>NELLY ROCIO VELOZA PORRAS</v>
          </cell>
          <cell r="B982">
            <v>52976499</v>
          </cell>
        </row>
        <row r="983">
          <cell r="A983" t="str">
            <v>NELLY SUSANA TORRES NAVAS</v>
          </cell>
          <cell r="B983">
            <v>46357011</v>
          </cell>
        </row>
        <row r="984">
          <cell r="A984" t="str">
            <v>NELSON BENJAMIN PORTILLA BOLAÑOS</v>
          </cell>
          <cell r="B984">
            <v>79907708</v>
          </cell>
        </row>
        <row r="985">
          <cell r="A985" t="str">
            <v>NELSON ENRIQUE HERNANDEZ BARRERA</v>
          </cell>
          <cell r="B985">
            <v>80048906</v>
          </cell>
        </row>
        <row r="986">
          <cell r="A986" t="str">
            <v>NELSON JOSE AVELLANEDA SEGURA</v>
          </cell>
          <cell r="B986">
            <v>88242955</v>
          </cell>
        </row>
        <row r="987">
          <cell r="A987" t="str">
            <v>NESTOR EDILSON CASTRO CASTAÑEDA</v>
          </cell>
          <cell r="B987">
            <v>79596577</v>
          </cell>
        </row>
        <row r="988">
          <cell r="A988" t="str">
            <v>NESTOR GONZALO SUAREZ BERNAL</v>
          </cell>
          <cell r="B988">
            <v>80771692</v>
          </cell>
        </row>
        <row r="989">
          <cell r="A989" t="str">
            <v>NESTOR HERNANDO LUGO MARTINEZ</v>
          </cell>
          <cell r="B989">
            <v>79989053</v>
          </cell>
        </row>
        <row r="990">
          <cell r="A990" t="str">
            <v>NESTOR HERNANDO MONTENEGRO GOMEZ</v>
          </cell>
          <cell r="B990">
            <v>19262345</v>
          </cell>
        </row>
        <row r="991">
          <cell r="A991" t="str">
            <v>NESTOR JAVIER BRITO RUIZ</v>
          </cell>
          <cell r="B991">
            <v>10093539</v>
          </cell>
        </row>
        <row r="992">
          <cell r="A992" t="str">
            <v>NESTOR JULIO CASTELBLANCO CORTES</v>
          </cell>
          <cell r="B992">
            <v>19147500</v>
          </cell>
        </row>
        <row r="993">
          <cell r="A993" t="str">
            <v>NEYLA LOPEZ FLOREZ</v>
          </cell>
          <cell r="B993">
            <v>51713174</v>
          </cell>
        </row>
        <row r="994">
          <cell r="A994" t="str">
            <v>NHORA CONSTANZA GUTIERREZ JIMENEZ</v>
          </cell>
          <cell r="B994">
            <v>41790264</v>
          </cell>
        </row>
        <row r="995">
          <cell r="A995" t="str">
            <v>NICOLAS MURGUEITIO SICARD</v>
          </cell>
          <cell r="B995">
            <v>81715489</v>
          </cell>
        </row>
        <row r="996">
          <cell r="A996" t="str">
            <v>NIDIA YAMILE ROMERO OLAYA</v>
          </cell>
          <cell r="B996">
            <v>52273843</v>
          </cell>
        </row>
        <row r="997">
          <cell r="A997" t="str">
            <v>NINI YOHANA FARFAN MUNEVAR</v>
          </cell>
          <cell r="B997">
            <v>52756665</v>
          </cell>
        </row>
        <row r="998">
          <cell r="A998" t="str">
            <v>NIXON ADOLFO RODRIGUEZ CUADRA</v>
          </cell>
          <cell r="B998">
            <v>4153534</v>
          </cell>
        </row>
        <row r="999">
          <cell r="A999" t="str">
            <v>NMITSY JEANINE BAEZ ALVAREZ</v>
          </cell>
          <cell r="B999">
            <v>46376060</v>
          </cell>
        </row>
        <row r="1000">
          <cell r="A1000" t="str">
            <v>NOHORA CAROLINA RIAÑO JIMENEZ</v>
          </cell>
          <cell r="B1000">
            <v>1012340826</v>
          </cell>
        </row>
        <row r="1001">
          <cell r="A1001" t="str">
            <v>NOHORA PATRICIA ROBAYO GUERRERO</v>
          </cell>
          <cell r="B1001">
            <v>51614851</v>
          </cell>
        </row>
        <row r="1002">
          <cell r="A1002" t="str">
            <v>NOHORA SUSANA BONILLA GUZMAN</v>
          </cell>
          <cell r="B1002">
            <v>52128985</v>
          </cell>
        </row>
        <row r="1003">
          <cell r="A1003" t="str">
            <v>NORMA PATRICIA SANCHEZ CUBIDES</v>
          </cell>
          <cell r="B1003">
            <v>52350202</v>
          </cell>
        </row>
        <row r="1004">
          <cell r="A1004" t="str">
            <v>NUBIA CLARENA PEREZ VELANDIA</v>
          </cell>
          <cell r="B1004">
            <v>40328090</v>
          </cell>
        </row>
        <row r="1005">
          <cell r="A1005" t="str">
            <v>NUBIA ESMERALDA ORTEGON MARTINEZ</v>
          </cell>
          <cell r="B1005">
            <v>52302837</v>
          </cell>
        </row>
        <row r="1006">
          <cell r="A1006" t="str">
            <v>NUBIA ROSA MEJIA PARRA</v>
          </cell>
          <cell r="B1006">
            <v>42497228</v>
          </cell>
        </row>
        <row r="1007">
          <cell r="A1007" t="str">
            <v>NUBIA SANTANA INFANTE</v>
          </cell>
          <cell r="B1007">
            <v>20866181</v>
          </cell>
        </row>
        <row r="1008">
          <cell r="A1008" t="str">
            <v>NUBIA SUSANA LOPEZ PRIETO</v>
          </cell>
          <cell r="B1008">
            <v>51578212</v>
          </cell>
        </row>
        <row r="1009">
          <cell r="A1009" t="str">
            <v>NURY DURLEY ZAMORA LESMES</v>
          </cell>
          <cell r="B1009">
            <v>52426258</v>
          </cell>
        </row>
        <row r="1010">
          <cell r="A1010" t="str">
            <v>NURY YAZMINA GALVIS MARQUEZ</v>
          </cell>
          <cell r="B1010">
            <v>20993743</v>
          </cell>
        </row>
        <row r="1011">
          <cell r="A1011" t="str">
            <v>OLGA LUCIA CRUZ GUERRERO</v>
          </cell>
          <cell r="B1011">
            <v>52245730</v>
          </cell>
        </row>
        <row r="1012">
          <cell r="A1012" t="str">
            <v>OLGA LUCIA DAZA SANCHEZ</v>
          </cell>
          <cell r="B1012">
            <v>52011183</v>
          </cell>
        </row>
        <row r="1013">
          <cell r="A1013" t="str">
            <v>OLGA LUCIA GARCIA MOLINA</v>
          </cell>
          <cell r="B1013">
            <v>1113643300</v>
          </cell>
        </row>
        <row r="1014">
          <cell r="A1014" t="str">
            <v>OLGA LUCIA NARVAEZ SOLORZANO</v>
          </cell>
          <cell r="B1014">
            <v>52897087</v>
          </cell>
        </row>
        <row r="1015">
          <cell r="A1015" t="str">
            <v xml:space="preserve">OLGA LUCIA PEREZ </v>
          </cell>
          <cell r="B1015">
            <v>46373712</v>
          </cell>
        </row>
        <row r="1016">
          <cell r="A1016" t="str">
            <v>OLGA PATRICIA AVILES VALENCIA</v>
          </cell>
          <cell r="B1016">
            <v>51951942</v>
          </cell>
        </row>
        <row r="1017">
          <cell r="A1017" t="str">
            <v>OLGA ROCIO QUILAGUY QUINTERO</v>
          </cell>
          <cell r="B1017">
            <v>52888693</v>
          </cell>
        </row>
        <row r="1018">
          <cell r="A1018" t="str">
            <v>OLGA ROSARIO MORANTES GALLARDO</v>
          </cell>
          <cell r="B1018">
            <v>63335799</v>
          </cell>
        </row>
        <row r="1019">
          <cell r="A1019" t="str">
            <v>OLMAR ARMANDO CRUZ ESPITIA</v>
          </cell>
          <cell r="B1019">
            <v>79702400</v>
          </cell>
        </row>
        <row r="1020">
          <cell r="A1020" t="str">
            <v>OMAIRA YANETH OSPINA GUTIERREZ</v>
          </cell>
          <cell r="B1020">
            <v>40399534</v>
          </cell>
        </row>
        <row r="1021">
          <cell r="A1021" t="str">
            <v>OMAR ALBERTO CAMARGO RACINE</v>
          </cell>
          <cell r="B1021">
            <v>7628406</v>
          </cell>
        </row>
        <row r="1022">
          <cell r="A1022" t="str">
            <v>OMAR ALEXIS REY PINZON</v>
          </cell>
          <cell r="B1022">
            <v>79809833</v>
          </cell>
        </row>
        <row r="1023">
          <cell r="A1023" t="str">
            <v>OMAR HERNANDO ROLDAN CRUZ</v>
          </cell>
          <cell r="B1023">
            <v>86069286</v>
          </cell>
        </row>
        <row r="1024">
          <cell r="A1024" t="str">
            <v>OMAR HORACIO GARNICA SARMIENTO</v>
          </cell>
          <cell r="B1024">
            <v>13537724</v>
          </cell>
        </row>
        <row r="1025">
          <cell r="A1025" t="str">
            <v>OMAR ODAYR FUQUENE SOACHA</v>
          </cell>
          <cell r="B1025">
            <v>1022344052</v>
          </cell>
        </row>
        <row r="1026">
          <cell r="A1026" t="str">
            <v>ORLANDO ARANGO MARIN</v>
          </cell>
          <cell r="B1026">
            <v>93407466</v>
          </cell>
        </row>
        <row r="1027">
          <cell r="A1027" t="str">
            <v>ORLANDO CASTILLO CARO</v>
          </cell>
          <cell r="B1027">
            <v>17336922</v>
          </cell>
        </row>
        <row r="1028">
          <cell r="A1028" t="str">
            <v>ORLANDO CHARRIS SALAZAR</v>
          </cell>
          <cell r="B1028">
            <v>72208816</v>
          </cell>
        </row>
        <row r="1029">
          <cell r="A1029" t="str">
            <v>ORLANDO RAFAEL OCAMPO BARRIOS</v>
          </cell>
          <cell r="B1029">
            <v>72277833</v>
          </cell>
        </row>
        <row r="1030">
          <cell r="A1030" t="str">
            <v xml:space="preserve">ORLANDO REYES </v>
          </cell>
          <cell r="B1030">
            <v>79820029</v>
          </cell>
        </row>
        <row r="1031">
          <cell r="A1031" t="str">
            <v>ORLANDO ROCHA CASTAÑEDA</v>
          </cell>
          <cell r="B1031">
            <v>3085927</v>
          </cell>
        </row>
        <row r="1032">
          <cell r="A1032" t="str">
            <v>ORLANDO TOCANCIPA PARDO</v>
          </cell>
          <cell r="B1032">
            <v>79292555</v>
          </cell>
        </row>
        <row r="1033">
          <cell r="A1033" t="str">
            <v>OROSMAN MONTAÑO BARRANTES</v>
          </cell>
          <cell r="B1033">
            <v>79372360</v>
          </cell>
        </row>
        <row r="1034">
          <cell r="A1034" t="str">
            <v>OSCAR ALBERTO BOTELLO PERDOMO</v>
          </cell>
          <cell r="B1034">
            <v>88211495</v>
          </cell>
        </row>
        <row r="1035">
          <cell r="A1035" t="str">
            <v>OSCAR ALEXANDER TALERO RODRIGUEZ</v>
          </cell>
          <cell r="B1035">
            <v>79716480</v>
          </cell>
        </row>
        <row r="1036">
          <cell r="A1036" t="str">
            <v>OSCAR ANDRES HERNANDEZ HERNANDEZ</v>
          </cell>
          <cell r="B1036">
            <v>79940330</v>
          </cell>
        </row>
        <row r="1037">
          <cell r="A1037" t="str">
            <v>OSCAR ANDRES VALDERRAMA CANO</v>
          </cell>
          <cell r="B1037">
            <v>80791769</v>
          </cell>
        </row>
        <row r="1038">
          <cell r="A1038" t="str">
            <v>OSCAR ARMANDO CORDOBA CORONADO</v>
          </cell>
          <cell r="B1038">
            <v>19143834</v>
          </cell>
        </row>
        <row r="1039">
          <cell r="A1039" t="str">
            <v>OSCAR DARIO TACURI NARVAEZ</v>
          </cell>
          <cell r="B1039">
            <v>1085258143</v>
          </cell>
        </row>
        <row r="1040">
          <cell r="A1040" t="str">
            <v>OSCAR DICAR LIZARAZO CASTILLO</v>
          </cell>
          <cell r="B1040">
            <v>1130683863</v>
          </cell>
        </row>
        <row r="1041">
          <cell r="A1041" t="str">
            <v>OSCAR EDUARDO SANABRIA VASQUEZ</v>
          </cell>
          <cell r="B1041">
            <v>71315448</v>
          </cell>
        </row>
        <row r="1042">
          <cell r="A1042" t="str">
            <v>OSCAR EMILIO PANTOJA ESTUPIÑAN</v>
          </cell>
          <cell r="B1042">
            <v>85473546</v>
          </cell>
        </row>
        <row r="1043">
          <cell r="A1043" t="str">
            <v>OSCAR FERNANDO VASCO SOTO</v>
          </cell>
          <cell r="B1043">
            <v>94398117</v>
          </cell>
        </row>
        <row r="1044">
          <cell r="A1044" t="str">
            <v>OSCAR FRANCISCO CELIS BERNAL</v>
          </cell>
          <cell r="B1044">
            <v>11446004</v>
          </cell>
        </row>
        <row r="1045">
          <cell r="A1045" t="str">
            <v>OSCAR GUATEQUE CRUZ</v>
          </cell>
          <cell r="B1045">
            <v>86070664</v>
          </cell>
        </row>
        <row r="1046">
          <cell r="A1046" t="str">
            <v>OSCAR GUERRERO AGUDELO</v>
          </cell>
          <cell r="B1046">
            <v>73195349</v>
          </cell>
        </row>
        <row r="1047">
          <cell r="A1047" t="str">
            <v>OSCAR IVAN OBANDO GARZON</v>
          </cell>
          <cell r="B1047">
            <v>1022969243</v>
          </cell>
        </row>
        <row r="1048">
          <cell r="A1048" t="str">
            <v>OSCAR JAVIER GOMEZ MORENO</v>
          </cell>
          <cell r="B1048">
            <v>79853928</v>
          </cell>
        </row>
        <row r="1049">
          <cell r="A1049" t="str">
            <v>OSCAR JAVIER SANTOS OSMA</v>
          </cell>
          <cell r="B1049">
            <v>79213123</v>
          </cell>
        </row>
        <row r="1050">
          <cell r="A1050" t="str">
            <v>OSCAR JOSE JIMENEZ CHICO</v>
          </cell>
          <cell r="B1050">
            <v>1083460593</v>
          </cell>
        </row>
        <row r="1051">
          <cell r="A1051" t="str">
            <v>OSCAR LEANDRO MENDEZ RAMIREZ</v>
          </cell>
          <cell r="B1051">
            <v>80456784</v>
          </cell>
        </row>
        <row r="1052">
          <cell r="A1052" t="str">
            <v>OSCAR LEONARDO JOAQUI CACUA</v>
          </cell>
          <cell r="B1052">
            <v>88243917</v>
          </cell>
        </row>
        <row r="1053">
          <cell r="A1053" t="str">
            <v>OSCAR MAURICIO CHAVES CHAVES</v>
          </cell>
          <cell r="B1053">
            <v>87103555</v>
          </cell>
        </row>
        <row r="1054">
          <cell r="A1054" t="str">
            <v>OSCAR ORLANDO RINCON CESPEDES</v>
          </cell>
          <cell r="B1054">
            <v>86057280</v>
          </cell>
        </row>
        <row r="1055">
          <cell r="A1055" t="str">
            <v>OSCAR ORTIZ CUBIDES</v>
          </cell>
          <cell r="B1055">
            <v>91361481</v>
          </cell>
        </row>
        <row r="1056">
          <cell r="A1056" t="str">
            <v>OSWALDO MIGUEL LEDEZMA MERCADO</v>
          </cell>
          <cell r="B1056">
            <v>72072192</v>
          </cell>
        </row>
        <row r="1057">
          <cell r="A1057" t="str">
            <v>PABLO ALEJANDRO PERDOMO DEVIA</v>
          </cell>
          <cell r="B1057">
            <v>79537238</v>
          </cell>
        </row>
        <row r="1058">
          <cell r="A1058" t="str">
            <v>PABLO ANDRES DAZA DIAZ</v>
          </cell>
          <cell r="B1058">
            <v>80004215</v>
          </cell>
        </row>
        <row r="1059">
          <cell r="A1059" t="str">
            <v>PABLO CESAR PABON MURCIA</v>
          </cell>
          <cell r="B1059">
            <v>88234558</v>
          </cell>
        </row>
        <row r="1060">
          <cell r="A1060" t="str">
            <v>PABLO ENRIQUE MORENO CRUZ</v>
          </cell>
          <cell r="B1060">
            <v>80031052</v>
          </cell>
        </row>
        <row r="1061">
          <cell r="A1061" t="str">
            <v>PAMELA ADRIANA DAZA PULIDO</v>
          </cell>
          <cell r="B1061">
            <v>52448507</v>
          </cell>
        </row>
        <row r="1062">
          <cell r="A1062" t="str">
            <v>PAOLA ANDREA ACOSTA ALDANA</v>
          </cell>
          <cell r="B1062">
            <v>1020782820</v>
          </cell>
        </row>
        <row r="1063">
          <cell r="A1063" t="str">
            <v>PAOLA ESTEFANY ARDILA RUBIO</v>
          </cell>
          <cell r="B1063">
            <v>1010190571</v>
          </cell>
        </row>
        <row r="1064">
          <cell r="A1064" t="str">
            <v>PATRICIA DEL ROSARIO ALVARADO CASTILLO</v>
          </cell>
          <cell r="B1064">
            <v>30714300</v>
          </cell>
        </row>
        <row r="1065">
          <cell r="A1065" t="str">
            <v>PAULA ANDREA QUINTERO VELASQUEZ</v>
          </cell>
          <cell r="B1065">
            <v>30391528</v>
          </cell>
        </row>
        <row r="1066">
          <cell r="A1066" t="str">
            <v>PAULA ANDREA VILLADA ESTRADA</v>
          </cell>
          <cell r="B1066">
            <v>1053791536</v>
          </cell>
        </row>
        <row r="1067">
          <cell r="A1067" t="str">
            <v>PAULA MERCEDES SALAZAR PALACIOS</v>
          </cell>
          <cell r="B1067">
            <v>1010180066</v>
          </cell>
        </row>
        <row r="1068">
          <cell r="A1068" t="str">
            <v>PAULA TATIANA GIRALDO GOMEZ</v>
          </cell>
          <cell r="B1068">
            <v>24347099</v>
          </cell>
        </row>
        <row r="1069">
          <cell r="A1069" t="str">
            <v>PEDRO ANDRES LOPEZ LOPEZ</v>
          </cell>
          <cell r="B1069">
            <v>80150636</v>
          </cell>
        </row>
        <row r="1070">
          <cell r="A1070" t="str">
            <v>PEDRO ANTONIO PIÑEROS GONZALEZ</v>
          </cell>
          <cell r="B1070">
            <v>79152525</v>
          </cell>
        </row>
        <row r="1071">
          <cell r="A1071" t="str">
            <v>PEDRO DAVID VARGAS SANTANDER</v>
          </cell>
          <cell r="B1071">
            <v>286500</v>
          </cell>
        </row>
        <row r="1072">
          <cell r="A1072" t="str">
            <v>PEDRO JAVIER RINCON TELLEZ</v>
          </cell>
          <cell r="B1072">
            <v>80119955</v>
          </cell>
        </row>
        <row r="1073">
          <cell r="A1073" t="str">
            <v>PEDRO NESTOR CORREDOR MEDINA</v>
          </cell>
          <cell r="B1073">
            <v>4123353</v>
          </cell>
        </row>
        <row r="1074">
          <cell r="A1074" t="str">
            <v>PEDRO PABLO PARALES PEREZ</v>
          </cell>
          <cell r="B1074">
            <v>80063247</v>
          </cell>
        </row>
        <row r="1075">
          <cell r="A1075" t="str">
            <v>PEDRO PABLO VALERO MORENO</v>
          </cell>
          <cell r="B1075">
            <v>14229535</v>
          </cell>
        </row>
        <row r="1076">
          <cell r="A1076" t="str">
            <v>PEDRO RAMON TORRES PINEDA</v>
          </cell>
          <cell r="B1076">
            <v>7312375</v>
          </cell>
        </row>
        <row r="1077">
          <cell r="A1077" t="str">
            <v>PILAR ADRIANA PATIÑO PLAZAS</v>
          </cell>
          <cell r="B1077">
            <v>52503989</v>
          </cell>
        </row>
        <row r="1078">
          <cell r="A1078" t="str">
            <v>PILAR ALEJANDRA GONZALEZ PORRAS</v>
          </cell>
          <cell r="B1078">
            <v>1015998637</v>
          </cell>
        </row>
        <row r="1079">
          <cell r="A1079" t="str">
            <v>POLO FELIX SUAREZ GOMEZ</v>
          </cell>
          <cell r="B1079">
            <v>79848138</v>
          </cell>
        </row>
        <row r="1080">
          <cell r="A1080" t="str">
            <v>RAFAEL ALBERTO FAJARDO TORO</v>
          </cell>
          <cell r="B1080">
            <v>80808925</v>
          </cell>
        </row>
        <row r="1081">
          <cell r="A1081" t="str">
            <v>RAFAEL ANTONIO RODRIGUEZ ARIAS</v>
          </cell>
          <cell r="B1081">
            <v>79403611</v>
          </cell>
        </row>
        <row r="1082">
          <cell r="A1082" t="str">
            <v>RAFAEL ANTONIO VALBUENA PINZON</v>
          </cell>
          <cell r="B1082">
            <v>93397270</v>
          </cell>
        </row>
        <row r="1083">
          <cell r="A1083" t="str">
            <v>RAFAEL DARIO DE LA OSSA REYES</v>
          </cell>
          <cell r="B1083">
            <v>73115073</v>
          </cell>
        </row>
        <row r="1084">
          <cell r="A1084" t="str">
            <v>RAFAEL ENRIQUE RAMIREZ LOBO</v>
          </cell>
          <cell r="B1084">
            <v>13746971</v>
          </cell>
        </row>
        <row r="1085">
          <cell r="A1085" t="str">
            <v>RAFAEL HUMBERTO APARICIO LEON</v>
          </cell>
          <cell r="B1085">
            <v>1013579965</v>
          </cell>
        </row>
        <row r="1086">
          <cell r="A1086" t="str">
            <v>RAFAEL PUA RIOS</v>
          </cell>
          <cell r="B1086">
            <v>72431064</v>
          </cell>
        </row>
        <row r="1087">
          <cell r="A1087" t="str">
            <v>RAFAEL VILLAMIZAR DIAZ</v>
          </cell>
          <cell r="B1087">
            <v>13740570</v>
          </cell>
        </row>
        <row r="1088">
          <cell r="A1088" t="str">
            <v>RAMIRO ALFONSO RIAÑO TRUJILLO</v>
          </cell>
          <cell r="B1088">
            <v>19433588</v>
          </cell>
        </row>
        <row r="1089">
          <cell r="A1089" t="str">
            <v>RAMIRO ANDRES DORADO MUÑOZ</v>
          </cell>
          <cell r="B1089">
            <v>94488348</v>
          </cell>
        </row>
        <row r="1090">
          <cell r="A1090" t="str">
            <v>RAMIRO JUNIOR PEREZ VERA</v>
          </cell>
          <cell r="B1090">
            <v>1093743787</v>
          </cell>
        </row>
        <row r="1091">
          <cell r="A1091" t="str">
            <v>RAMIRO ORLANDO BALAGUERA GALLO</v>
          </cell>
          <cell r="B1091">
            <v>7178233</v>
          </cell>
        </row>
        <row r="1092">
          <cell r="A1092" t="str">
            <v>RAUL EDGARDO CASALLAS ZAMORA</v>
          </cell>
          <cell r="B1092">
            <v>80130133</v>
          </cell>
        </row>
        <row r="1093">
          <cell r="A1093" t="str">
            <v>RAUL ENRIQUE SARMIENTO ESCORCIA</v>
          </cell>
          <cell r="B1093">
            <v>73151023</v>
          </cell>
        </row>
        <row r="1094">
          <cell r="A1094" t="str">
            <v>RAUL MARIANO VELEZ AMAYA</v>
          </cell>
          <cell r="B1094">
            <v>85372653</v>
          </cell>
        </row>
        <row r="1095">
          <cell r="A1095" t="str">
            <v>REBECA ALEXANDRA BENAVIDES ERAZO</v>
          </cell>
          <cell r="B1095">
            <v>36951361</v>
          </cell>
        </row>
        <row r="1096">
          <cell r="A1096" t="str">
            <v>RICARDO ANDRES LARA OLIVEROS</v>
          </cell>
          <cell r="B1096">
            <v>1090415566</v>
          </cell>
        </row>
        <row r="1097">
          <cell r="A1097" t="str">
            <v xml:space="preserve">RICARDO ARTURO ARIAS CASTRO </v>
          </cell>
          <cell r="B1097">
            <v>79603614</v>
          </cell>
        </row>
        <row r="1098">
          <cell r="A1098" t="str">
            <v>RICARDO BUITRAGO PARDO</v>
          </cell>
          <cell r="B1098">
            <v>79658619</v>
          </cell>
        </row>
        <row r="1099">
          <cell r="A1099" t="str">
            <v>RICARDO DE JESUS NORIEGA SALAZAR</v>
          </cell>
          <cell r="B1099">
            <v>85373491</v>
          </cell>
        </row>
        <row r="1100">
          <cell r="A1100" t="str">
            <v>RICARDO DE LOS RIOS VILLAMIL</v>
          </cell>
          <cell r="B1100">
            <v>80010313</v>
          </cell>
        </row>
        <row r="1101">
          <cell r="A1101" t="str">
            <v>RICARDO ELIAS LOZANO QUEZADA</v>
          </cell>
          <cell r="B1101">
            <v>79866445</v>
          </cell>
        </row>
        <row r="1102">
          <cell r="A1102" t="str">
            <v>RICARDO GONZALEZ FAJARDO</v>
          </cell>
          <cell r="B1102">
            <v>80373544</v>
          </cell>
        </row>
        <row r="1103">
          <cell r="A1103" t="str">
            <v>RICHARD ADRIAN RUIZ GONZALEZ</v>
          </cell>
          <cell r="B1103">
            <v>80161092</v>
          </cell>
        </row>
        <row r="1104">
          <cell r="A1104" t="str">
            <v>RISDELL NORBEY RODRIGUEZ ROJAS</v>
          </cell>
          <cell r="B1104">
            <v>80216505</v>
          </cell>
        </row>
        <row r="1105">
          <cell r="A1105" t="str">
            <v>ROBERT ARMANDO FLOREZ CASTAÑO</v>
          </cell>
          <cell r="B1105">
            <v>79840120</v>
          </cell>
        </row>
        <row r="1106">
          <cell r="A1106" t="str">
            <v>ROBERT MAURICIO MONTAÑO MONTAÑO</v>
          </cell>
          <cell r="B1106">
            <v>16933055</v>
          </cell>
        </row>
        <row r="1107">
          <cell r="A1107" t="str">
            <v>ROBERT TORRES FONTALVO</v>
          </cell>
          <cell r="B1107">
            <v>73231543</v>
          </cell>
        </row>
        <row r="1108">
          <cell r="A1108" t="str">
            <v>ROBERTO MAURICIO GALVEZ SOTELO</v>
          </cell>
          <cell r="B1108">
            <v>87491980</v>
          </cell>
        </row>
        <row r="1109">
          <cell r="A1109" t="str">
            <v>ROBINSON VALENCIA GIRALDO</v>
          </cell>
          <cell r="B1109">
            <v>75035031</v>
          </cell>
        </row>
        <row r="1110">
          <cell r="A1110" t="str">
            <v>RODNEY QUEVEDO CARO</v>
          </cell>
          <cell r="B1110">
            <v>17416733</v>
          </cell>
        </row>
        <row r="1111">
          <cell r="A1111" t="str">
            <v>RODRIGO AMORTEGUI AROS</v>
          </cell>
          <cell r="B1111">
            <v>19420464</v>
          </cell>
        </row>
        <row r="1112">
          <cell r="A1112" t="str">
            <v>RODRIGO ANTONIO LIZARAZO GARCIA</v>
          </cell>
          <cell r="B1112">
            <v>4247415</v>
          </cell>
        </row>
        <row r="1113">
          <cell r="A1113" t="str">
            <v>RODRIGO DIAZ CASTAÑO</v>
          </cell>
          <cell r="B1113">
            <v>79877406</v>
          </cell>
        </row>
        <row r="1114">
          <cell r="A1114" t="str">
            <v>RODRIGO GERARDO BERNAL MORENO</v>
          </cell>
          <cell r="B1114">
            <v>2956299</v>
          </cell>
        </row>
        <row r="1115">
          <cell r="A1115" t="str">
            <v>ROLANDO GARNICA ARIAS</v>
          </cell>
          <cell r="B1115">
            <v>11347499</v>
          </cell>
        </row>
        <row r="1116">
          <cell r="A1116" t="str">
            <v>ROLANDO IGLESIAS SANJUAN</v>
          </cell>
          <cell r="B1116">
            <v>7602533</v>
          </cell>
        </row>
        <row r="1117">
          <cell r="A1117" t="str">
            <v>RONAL HARBEY RIVERA RODRIGUEZ</v>
          </cell>
          <cell r="B1117">
            <v>74327253</v>
          </cell>
        </row>
        <row r="1118">
          <cell r="A1118" t="str">
            <v>RONALD ALBERTO PATIÑO OSPINA</v>
          </cell>
          <cell r="B1118">
            <v>79749184</v>
          </cell>
        </row>
        <row r="1119">
          <cell r="A1119" t="str">
            <v>RONALD JONATHAM PEREZ ORTIZ</v>
          </cell>
          <cell r="B1119">
            <v>7707735</v>
          </cell>
        </row>
        <row r="1120">
          <cell r="A1120" t="str">
            <v>ROOSVERTH ENRIQUE ARIAS GIRALDO</v>
          </cell>
          <cell r="B1120">
            <v>75145924</v>
          </cell>
        </row>
        <row r="1121">
          <cell r="A1121" t="str">
            <v>ROSA ELIZABETH CASTILLO VASQUEZ</v>
          </cell>
          <cell r="B1121">
            <v>53050798</v>
          </cell>
        </row>
        <row r="1122">
          <cell r="A1122" t="str">
            <v>ROSA ESTHER BABATIVA VELASQUEZ</v>
          </cell>
          <cell r="B1122">
            <v>20441355</v>
          </cell>
        </row>
        <row r="1123">
          <cell r="A1123" t="str">
            <v>ROSA JULIANA GIRALDO RODRIGUEZ</v>
          </cell>
          <cell r="B1123">
            <v>1121327496</v>
          </cell>
        </row>
        <row r="1124">
          <cell r="A1124" t="str">
            <v>ROSALBA MUÑOZ GOMEZ</v>
          </cell>
          <cell r="B1124">
            <v>35485052</v>
          </cell>
        </row>
        <row r="1125">
          <cell r="A1125" t="str">
            <v>ROSEMBERG LEGUIZAMON VARGAS</v>
          </cell>
          <cell r="B1125">
            <v>79649197</v>
          </cell>
        </row>
        <row r="1126">
          <cell r="A1126" t="str">
            <v>RUBEN DARIO ESGUERRA REBOLLEDO</v>
          </cell>
          <cell r="B1126">
            <v>72233624</v>
          </cell>
        </row>
        <row r="1127">
          <cell r="A1127" t="str">
            <v>RUBEN DARIO PEÑA CASANOVA</v>
          </cell>
          <cell r="B1127">
            <v>6102305</v>
          </cell>
        </row>
        <row r="1128">
          <cell r="A1128" t="str">
            <v>RUBI ESPERANZA ARGOTI ARGOTI</v>
          </cell>
          <cell r="B1128">
            <v>36756144</v>
          </cell>
        </row>
        <row r="1129">
          <cell r="A1129" t="str">
            <v>RUSBELL RAMIREZ CARDONA</v>
          </cell>
          <cell r="B1129">
            <v>16161168</v>
          </cell>
        </row>
        <row r="1130">
          <cell r="A1130" t="str">
            <v>RUTH STELLA TURRIAGO CASTILLO</v>
          </cell>
          <cell r="B1130">
            <v>20368075</v>
          </cell>
        </row>
        <row r="1131">
          <cell r="A1131" t="str">
            <v>RUTHBELL ANDREY ROMERO DIAZ</v>
          </cell>
          <cell r="B1131">
            <v>5827247</v>
          </cell>
        </row>
        <row r="1132">
          <cell r="A1132" t="str">
            <v>SAIDA HERNANDEZ JIMENEZ</v>
          </cell>
          <cell r="B1132">
            <v>33199207</v>
          </cell>
        </row>
        <row r="1133">
          <cell r="A1133" t="str">
            <v>SAITH AMAURY REQUENA HOYOS</v>
          </cell>
          <cell r="B1133">
            <v>15671037</v>
          </cell>
        </row>
        <row r="1134">
          <cell r="A1134" t="str">
            <v>SAMIRNA MARGARITA VANEGAS CHAPMAN</v>
          </cell>
          <cell r="B1134">
            <v>1047336625</v>
          </cell>
        </row>
        <row r="1135">
          <cell r="A1135" t="str">
            <v>SANDRA BIBIANA GONZALEZ ZAMORA</v>
          </cell>
          <cell r="B1135">
            <v>52401138</v>
          </cell>
        </row>
        <row r="1136">
          <cell r="A1136" t="str">
            <v>SANDRA BIBIANA JIMENEZ ALVARADO</v>
          </cell>
          <cell r="B1136">
            <v>30324752</v>
          </cell>
        </row>
        <row r="1137">
          <cell r="A1137" t="str">
            <v>SANDRA JANETH HOMEZ SILVA</v>
          </cell>
          <cell r="B1137">
            <v>65780982</v>
          </cell>
        </row>
        <row r="1138">
          <cell r="A1138" t="str">
            <v>SANDRA JOHANA AMAYA RODRIGUEZ</v>
          </cell>
          <cell r="B1138">
            <v>52386683</v>
          </cell>
        </row>
        <row r="1139">
          <cell r="A1139" t="str">
            <v>SANDRA KARINNA HERNANDEZ MEDINA</v>
          </cell>
          <cell r="B1139">
            <v>33676149</v>
          </cell>
        </row>
        <row r="1140">
          <cell r="A1140" t="str">
            <v>SANDRA LILIANA CANO CARVAJAL</v>
          </cell>
          <cell r="B1140">
            <v>52115671</v>
          </cell>
        </row>
        <row r="1141">
          <cell r="A1141" t="str">
            <v>SANDRA LILIANA CUELLAR ROJAS</v>
          </cell>
          <cell r="B1141">
            <v>69005422</v>
          </cell>
        </row>
        <row r="1142">
          <cell r="A1142" t="str">
            <v>SANDRA LILIANA PINEDA RAMIREZ</v>
          </cell>
          <cell r="B1142">
            <v>52562039</v>
          </cell>
        </row>
        <row r="1143">
          <cell r="A1143" t="str">
            <v>SANDRA LILIANA RANGEL SUAREZ</v>
          </cell>
          <cell r="B1143">
            <v>1019018352</v>
          </cell>
        </row>
        <row r="1144">
          <cell r="A1144" t="str">
            <v>SANDRA LILIANA ROMERO MORA</v>
          </cell>
          <cell r="B1144">
            <v>52305216</v>
          </cell>
        </row>
        <row r="1145">
          <cell r="A1145" t="str">
            <v>SANDRA MALLEY ROMERO AGUDELO</v>
          </cell>
          <cell r="B1145">
            <v>52794874</v>
          </cell>
        </row>
        <row r="1146">
          <cell r="A1146" t="str">
            <v>SANDRA MARCELA BUSTOS LEON</v>
          </cell>
          <cell r="B1146">
            <v>1016027491</v>
          </cell>
        </row>
        <row r="1147">
          <cell r="A1147" t="str">
            <v>SANDRA MARCELA MARTINEZ AMAYA</v>
          </cell>
          <cell r="B1147">
            <v>1032423202</v>
          </cell>
        </row>
        <row r="1148">
          <cell r="A1148" t="str">
            <v>SANDRA MILENA BARRAGAN CEDIEL</v>
          </cell>
          <cell r="B1148">
            <v>52959594</v>
          </cell>
        </row>
        <row r="1149">
          <cell r="A1149" t="str">
            <v>SANDRA MILENA BOTON SAENZ</v>
          </cell>
          <cell r="B1149">
            <v>53095319</v>
          </cell>
        </row>
        <row r="1150">
          <cell r="A1150" t="str">
            <v>SANDRA MILENA CELIS CASTRO</v>
          </cell>
          <cell r="B1150">
            <v>1032370929</v>
          </cell>
        </row>
        <row r="1151">
          <cell r="A1151" t="str">
            <v>SANDRA MILENA LABRADA MONROY</v>
          </cell>
          <cell r="B1151">
            <v>28821711</v>
          </cell>
        </row>
        <row r="1152">
          <cell r="A1152" t="str">
            <v>SANDRA MILENA ROJAS SALAMANCA</v>
          </cell>
          <cell r="B1152">
            <v>24081854</v>
          </cell>
        </row>
        <row r="1153">
          <cell r="A1153" t="str">
            <v>SANDRA MILENA SARMIENTO TOVAR</v>
          </cell>
          <cell r="B1153">
            <v>36304085</v>
          </cell>
        </row>
        <row r="1154">
          <cell r="A1154" t="str">
            <v>SANDRA MILENA SUAREZ ARIAS</v>
          </cell>
          <cell r="B1154">
            <v>52931487</v>
          </cell>
        </row>
        <row r="1155">
          <cell r="A1155" t="str">
            <v>SANDRA MILENA TORRES SUAREZ</v>
          </cell>
          <cell r="B1155">
            <v>23690938</v>
          </cell>
        </row>
        <row r="1156">
          <cell r="A1156" t="str">
            <v>SANDRA MORENO MARTINEZ</v>
          </cell>
          <cell r="B1156">
            <v>1113303871</v>
          </cell>
        </row>
        <row r="1157">
          <cell r="A1157" t="str">
            <v>SANDRA PAOLA MORENO SANCHEZ</v>
          </cell>
          <cell r="B1157">
            <v>52795737</v>
          </cell>
        </row>
        <row r="1158">
          <cell r="A1158" t="str">
            <v>SANDRA PATRICIA BALLESTEROS MUÑOZ</v>
          </cell>
          <cell r="B1158">
            <v>43065352</v>
          </cell>
        </row>
        <row r="1159">
          <cell r="A1159" t="str">
            <v>SANDRA PATRICIA BUITRAGO PATIÑO</v>
          </cell>
          <cell r="B1159">
            <v>38602842</v>
          </cell>
        </row>
        <row r="1160">
          <cell r="A1160" t="str">
            <v>SANDRA PATRICIA CORDERO RODRIGUEZ</v>
          </cell>
          <cell r="B1160">
            <v>52285231</v>
          </cell>
        </row>
        <row r="1161">
          <cell r="A1161" t="str">
            <v>SANDRA PATRICIA MARIN GARZON</v>
          </cell>
          <cell r="B1161">
            <v>53088855</v>
          </cell>
        </row>
        <row r="1162">
          <cell r="A1162" t="str">
            <v>SANDRA XIMENA JIMENEZ CORDOBA</v>
          </cell>
          <cell r="B1162">
            <v>36950962</v>
          </cell>
        </row>
        <row r="1163">
          <cell r="A1163" t="str">
            <v xml:space="preserve">SANDRA YANIRA PINEDA </v>
          </cell>
          <cell r="B1163">
            <v>52316811</v>
          </cell>
        </row>
        <row r="1164">
          <cell r="A1164" t="str">
            <v>SANDRO EDUARDO MURCIA ALFONSO</v>
          </cell>
          <cell r="B1164">
            <v>7314404</v>
          </cell>
        </row>
        <row r="1165">
          <cell r="A1165" t="str">
            <v>SANDRO GARAY DURAN</v>
          </cell>
          <cell r="B1165">
            <v>7697205</v>
          </cell>
        </row>
        <row r="1166">
          <cell r="A1166" t="str">
            <v>SANDY JAHEL NIÑO GALINDO</v>
          </cell>
          <cell r="B1166">
            <v>1010161940</v>
          </cell>
        </row>
        <row r="1167">
          <cell r="A1167" t="str">
            <v>SANDY YOREDIS CANTILLO ROMERO</v>
          </cell>
          <cell r="B1167">
            <v>1010195619</v>
          </cell>
        </row>
        <row r="1168">
          <cell r="A1168" t="str">
            <v>SANTIAGO HECTOR LOMBO BRIJALBA</v>
          </cell>
          <cell r="B1168">
            <v>86058538</v>
          </cell>
        </row>
        <row r="1169">
          <cell r="A1169" t="str">
            <v>SARA IRLANDA VALENCIA DONCEL</v>
          </cell>
          <cell r="B1169">
            <v>51878526</v>
          </cell>
        </row>
        <row r="1170">
          <cell r="A1170" t="str">
            <v>SEGUNDO RICARDO PULIDO ARIAS</v>
          </cell>
          <cell r="B1170">
            <v>80067193</v>
          </cell>
        </row>
        <row r="1171">
          <cell r="A1171" t="str">
            <v>SERGIO ANDRES BLANCO SUAREZ</v>
          </cell>
          <cell r="B1171">
            <v>88264550</v>
          </cell>
        </row>
        <row r="1172">
          <cell r="A1172" t="str">
            <v>SERGIO ANDRES PALACIOS MORENO</v>
          </cell>
          <cell r="B1172">
            <v>1152189094</v>
          </cell>
        </row>
        <row r="1173">
          <cell r="A1173" t="str">
            <v>SERGIO ARBEY PABON DIAZ</v>
          </cell>
          <cell r="B1173">
            <v>80021797</v>
          </cell>
        </row>
        <row r="1174">
          <cell r="A1174" t="str">
            <v>SERGIO LUIS DE LA ROSA HERRERA</v>
          </cell>
          <cell r="B1174">
            <v>8646174</v>
          </cell>
        </row>
        <row r="1175">
          <cell r="A1175" t="str">
            <v>SHAROON JANINA GUARNIZO OVALLE</v>
          </cell>
          <cell r="B1175">
            <v>1110474113</v>
          </cell>
        </row>
        <row r="1176">
          <cell r="A1176" t="str">
            <v>SOLEDAD CATALINA MORENO SALAZAR</v>
          </cell>
          <cell r="B1176">
            <v>1060589082</v>
          </cell>
        </row>
        <row r="1177">
          <cell r="A1177" t="str">
            <v>SONIA CONSTANZA MAHECHA ARENAS</v>
          </cell>
          <cell r="B1177">
            <v>52977301</v>
          </cell>
        </row>
        <row r="1178">
          <cell r="A1178" t="str">
            <v>SONIA DEL CARMEN ALVAREZ CASTILLO</v>
          </cell>
          <cell r="B1178">
            <v>40986438</v>
          </cell>
        </row>
        <row r="1179">
          <cell r="A1179" t="str">
            <v>SULAIN DIAZ DIAZ</v>
          </cell>
          <cell r="B1179">
            <v>17656232</v>
          </cell>
        </row>
        <row r="1180">
          <cell r="A1180" t="str">
            <v>SULAY INEIDA VARGAS JAIMES</v>
          </cell>
          <cell r="B1180">
            <v>63503220</v>
          </cell>
        </row>
        <row r="1181">
          <cell r="A1181" t="str">
            <v>TAMARA CABEZA PACHECO</v>
          </cell>
          <cell r="B1181">
            <v>40988421</v>
          </cell>
        </row>
        <row r="1182">
          <cell r="A1182" t="str">
            <v>TATIANA DIAZ SAAVEDRA</v>
          </cell>
          <cell r="B1182">
            <v>52775509</v>
          </cell>
        </row>
        <row r="1183">
          <cell r="A1183" t="str">
            <v>TATIANA MELINDA FORBES MANUEL</v>
          </cell>
          <cell r="B1183">
            <v>40991985</v>
          </cell>
        </row>
        <row r="1184">
          <cell r="A1184" t="str">
            <v>TERESA CORTES ANGULO</v>
          </cell>
          <cell r="B1184">
            <v>51906944</v>
          </cell>
        </row>
        <row r="1185">
          <cell r="A1185" t="str">
            <v>UIGBERTO ELAYNER GARCIA PARDO</v>
          </cell>
          <cell r="B1185">
            <v>287842</v>
          </cell>
        </row>
        <row r="1186">
          <cell r="A1186" t="str">
            <v>VALENTINA DICARLO DE VELASQUEZ</v>
          </cell>
          <cell r="B1186">
            <v>52548197</v>
          </cell>
        </row>
        <row r="1187">
          <cell r="A1187" t="str">
            <v>VANNESSA ESTRADA CARRANZA</v>
          </cell>
          <cell r="B1187">
            <v>1047376095</v>
          </cell>
        </row>
        <row r="1188">
          <cell r="A1188" t="str">
            <v>VANESSA FRAY AGUILAR</v>
          </cell>
          <cell r="B1188">
            <v>38644470</v>
          </cell>
        </row>
        <row r="1189">
          <cell r="A1189" t="str">
            <v>VANESSA HERNANDEZ CUESTA</v>
          </cell>
          <cell r="B1189">
            <v>1047376095</v>
          </cell>
        </row>
        <row r="1190">
          <cell r="A1190" t="str">
            <v>VIANOR ANTONIO ATENCIO CANOLES</v>
          </cell>
          <cell r="B1190">
            <v>8854611</v>
          </cell>
        </row>
        <row r="1191">
          <cell r="A1191" t="str">
            <v>VICKY LORENA MONTAÑO LOPEZ</v>
          </cell>
          <cell r="B1191">
            <v>1030547964</v>
          </cell>
        </row>
        <row r="1192">
          <cell r="A1192" t="str">
            <v>VICTOR DARIO AYALA MARIN</v>
          </cell>
          <cell r="B1192">
            <v>71272630</v>
          </cell>
        </row>
        <row r="1193">
          <cell r="A1193" t="str">
            <v xml:space="preserve">VICTOR GERMAN SANTOS </v>
          </cell>
          <cell r="B1193">
            <v>1016020693</v>
          </cell>
        </row>
        <row r="1194">
          <cell r="A1194" t="str">
            <v>VICTOR HUGO BOLIVAR BOLIVAR</v>
          </cell>
          <cell r="B1194">
            <v>1042421199</v>
          </cell>
        </row>
        <row r="1195">
          <cell r="A1195" t="str">
            <v>VICTOR HUGO GOMEZ SEGURA</v>
          </cell>
          <cell r="B1195">
            <v>10775000</v>
          </cell>
        </row>
        <row r="1196">
          <cell r="A1196" t="str">
            <v>VICTOR HUGO TIRADO URBANO</v>
          </cell>
          <cell r="B1196">
            <v>76328104</v>
          </cell>
        </row>
        <row r="1197">
          <cell r="A1197" t="str">
            <v>VICTOR JULIO CARRILLO ROMERO</v>
          </cell>
          <cell r="B1197">
            <v>4113796</v>
          </cell>
        </row>
        <row r="1198">
          <cell r="A1198" t="str">
            <v>VICTOR MANUEL PRADA GOMEZ</v>
          </cell>
          <cell r="B1198">
            <v>80218865</v>
          </cell>
        </row>
        <row r="1199">
          <cell r="A1199" t="str">
            <v>VICTOR RAFAEL DE JESUS DIAZ GRANADOS DURAN</v>
          </cell>
          <cell r="B1199">
            <v>12615009</v>
          </cell>
        </row>
        <row r="1200">
          <cell r="A1200" t="str">
            <v>VILMA DEYANIRA SANCHEZ ULLOA</v>
          </cell>
          <cell r="B1200">
            <v>52871416</v>
          </cell>
        </row>
        <row r="1201">
          <cell r="A1201" t="str">
            <v>VILMA ESTHER MEDINA AGUILAR</v>
          </cell>
          <cell r="B1201">
            <v>32876506</v>
          </cell>
        </row>
        <row r="1202">
          <cell r="A1202" t="str">
            <v>VILMA MENDOZA VARGAS</v>
          </cell>
          <cell r="B1202">
            <v>53114816</v>
          </cell>
        </row>
        <row r="1203">
          <cell r="A1203" t="str">
            <v>VILMA PATRICIA IDARRAGA DUITAMA</v>
          </cell>
          <cell r="B1203">
            <v>52439750</v>
          </cell>
        </row>
        <row r="1204">
          <cell r="A1204" t="str">
            <v>VIRNA DE LA PAZ LEON TAMARA</v>
          </cell>
          <cell r="B1204">
            <v>27895685</v>
          </cell>
        </row>
        <row r="1205">
          <cell r="A1205" t="str">
            <v>VIVIANA ANDREA BORRERO PEREZ</v>
          </cell>
          <cell r="B1205">
            <v>30938098</v>
          </cell>
        </row>
        <row r="1206">
          <cell r="A1206" t="str">
            <v>VIVIANA CORREDOR GARCIA</v>
          </cell>
          <cell r="B1206">
            <v>39545769</v>
          </cell>
        </row>
        <row r="1207">
          <cell r="A1207" t="str">
            <v>VIVIANA MARIA CARDONA JIMENEZ</v>
          </cell>
          <cell r="B1207">
            <v>38757481</v>
          </cell>
        </row>
        <row r="1208">
          <cell r="A1208" t="str">
            <v>VIVIANA PAOLA MORENO MARTINEZ</v>
          </cell>
          <cell r="B1208">
            <v>52938397</v>
          </cell>
        </row>
        <row r="1209">
          <cell r="A1209" t="str">
            <v>VIVIANA PEÑA CASANOVA</v>
          </cell>
          <cell r="B1209">
            <v>38641329</v>
          </cell>
        </row>
        <row r="1210">
          <cell r="A1210" t="str">
            <v xml:space="preserve">VIVIANA PINEDA GAVIRIA </v>
          </cell>
          <cell r="B1210">
            <v>24338168</v>
          </cell>
        </row>
        <row r="1211">
          <cell r="A1211" t="str">
            <v>WALTER ANDRES GONZALEZ MORALES</v>
          </cell>
          <cell r="B1211">
            <v>80927913</v>
          </cell>
        </row>
        <row r="1212">
          <cell r="A1212" t="str">
            <v>WALTHER MANUEL JAIMES SANCHEZ</v>
          </cell>
          <cell r="B1212">
            <v>88225851</v>
          </cell>
        </row>
        <row r="1213">
          <cell r="A1213" t="str">
            <v>WENCESLAO GUERRERO CASTILLO</v>
          </cell>
          <cell r="B1213">
            <v>91012305</v>
          </cell>
        </row>
        <row r="1214">
          <cell r="A1214" t="str">
            <v>WENCESLAO JOSE MESTRE VIVES</v>
          </cell>
          <cell r="B1214">
            <v>72185455</v>
          </cell>
        </row>
        <row r="1215">
          <cell r="A1215" t="str">
            <v>WENDI MARGARITA REYES YEPES</v>
          </cell>
          <cell r="B1215">
            <v>1143228484</v>
          </cell>
        </row>
        <row r="1216">
          <cell r="A1216" t="str">
            <v>WENDY HELENA DEL REAL CANENCIA</v>
          </cell>
          <cell r="B1216">
            <v>32906446</v>
          </cell>
        </row>
        <row r="1217">
          <cell r="A1217" t="str">
            <v>WENDY TATIANA LANCHEROS MOLINA</v>
          </cell>
          <cell r="B1217">
            <v>1014234274</v>
          </cell>
        </row>
        <row r="1218">
          <cell r="A1218" t="str">
            <v>WEYMAR RAMSES GUTIERREZ ORTIZ</v>
          </cell>
          <cell r="B1218">
            <v>80148863</v>
          </cell>
        </row>
        <row r="1219">
          <cell r="A1219" t="str">
            <v>WILFER HUMBERTO DIAZ TAPIAS</v>
          </cell>
          <cell r="B1219">
            <v>1123084624</v>
          </cell>
        </row>
        <row r="1220">
          <cell r="A1220" t="str">
            <v>WILIAN ALFREDO VELASQUEZ MUÑOZ</v>
          </cell>
          <cell r="B1220">
            <v>11445508</v>
          </cell>
        </row>
        <row r="1221">
          <cell r="A1221" t="str">
            <v>WILLIAM ARMANDO GIRALDO CARDONA</v>
          </cell>
          <cell r="B1221">
            <v>16070453</v>
          </cell>
        </row>
        <row r="1222">
          <cell r="A1222" t="str">
            <v>WILLIAM EDUARDO RAMIREZ TRIANA</v>
          </cell>
          <cell r="B1222">
            <v>79523846</v>
          </cell>
        </row>
        <row r="1223">
          <cell r="A1223" t="str">
            <v>WILLIAM ERNESTO DUARTE GARCIA</v>
          </cell>
          <cell r="B1223">
            <v>79915204</v>
          </cell>
        </row>
        <row r="1224">
          <cell r="A1224" t="str">
            <v>WILLIAM FERNANDO ROJO VARGAS</v>
          </cell>
          <cell r="B1224">
            <v>74282681</v>
          </cell>
        </row>
        <row r="1225">
          <cell r="A1225" t="str">
            <v>WILLIAM GARCIA VANEGAS</v>
          </cell>
          <cell r="B1225">
            <v>94225038</v>
          </cell>
        </row>
        <row r="1226">
          <cell r="A1226" t="str">
            <v>WILLIAM JAVIER SALGADO LOPEZ</v>
          </cell>
          <cell r="B1226">
            <v>79120027</v>
          </cell>
        </row>
        <row r="1227">
          <cell r="A1227" t="str">
            <v>WILLIAM MAURICIO TORRES CASTAÑEDA</v>
          </cell>
          <cell r="B1227">
            <v>3159291</v>
          </cell>
        </row>
        <row r="1228">
          <cell r="A1228" t="str">
            <v>WILLIAM ORLANDO MEDINA LOZANO</v>
          </cell>
          <cell r="B1228">
            <v>80024016</v>
          </cell>
        </row>
        <row r="1229">
          <cell r="A1229" t="str">
            <v>WILLIAM OSPINA PALACIO</v>
          </cell>
          <cell r="B1229">
            <v>9871731</v>
          </cell>
        </row>
        <row r="1230">
          <cell r="A1230" t="str">
            <v>WILLIAM ROBERTO LOPEZ MESIAS</v>
          </cell>
          <cell r="B1230">
            <v>12746980</v>
          </cell>
        </row>
        <row r="1231">
          <cell r="A1231" t="str">
            <v>WILLIAM VILLARRAGA PULIDO</v>
          </cell>
          <cell r="B1231">
            <v>79687979</v>
          </cell>
        </row>
        <row r="1232">
          <cell r="A1232" t="str">
            <v>WILMAN ARNOLDO GUTIERREZ ORTIZ</v>
          </cell>
          <cell r="B1232">
            <v>1013600771</v>
          </cell>
        </row>
        <row r="1233">
          <cell r="A1233" t="str">
            <v>WILMAR ADRIAN MONCADA TARAZONA</v>
          </cell>
          <cell r="B1233">
            <v>88232843</v>
          </cell>
        </row>
        <row r="1234">
          <cell r="A1234" t="str">
            <v>WILMAR JAVIER PEREZ TABARES</v>
          </cell>
          <cell r="B1234">
            <v>10004299</v>
          </cell>
        </row>
        <row r="1235">
          <cell r="A1235" t="str">
            <v>WILMER MORA GASCA</v>
          </cell>
          <cell r="B1235">
            <v>86044180</v>
          </cell>
        </row>
        <row r="1236">
          <cell r="A1236" t="str">
            <v>WILSON ADOLFO FANDIÑO TUNJO</v>
          </cell>
          <cell r="B1236">
            <v>80281746</v>
          </cell>
        </row>
        <row r="1237">
          <cell r="A1237" t="str">
            <v>WILSON ADRIAN VALBUENA PINZON</v>
          </cell>
          <cell r="B1237">
            <v>93398584</v>
          </cell>
        </row>
        <row r="1238">
          <cell r="A1238" t="str">
            <v>WILSON ALONSO SILVA SILVA</v>
          </cell>
          <cell r="B1238">
            <v>79832662</v>
          </cell>
        </row>
        <row r="1239">
          <cell r="A1239" t="str">
            <v>WILSON GIOVANNI GALINDO GONZALEZ</v>
          </cell>
          <cell r="B1239">
            <v>79974680</v>
          </cell>
        </row>
        <row r="1240">
          <cell r="A1240" t="str">
            <v>WILSON PATIÑO SANCHEZ</v>
          </cell>
          <cell r="B1240">
            <v>79388742</v>
          </cell>
        </row>
        <row r="1241">
          <cell r="A1241" t="str">
            <v>WILSON RICARDO MORA GUERRERO</v>
          </cell>
          <cell r="B1241">
            <v>86086127</v>
          </cell>
        </row>
        <row r="1242">
          <cell r="A1242" t="str">
            <v>WILSON YOVANI TEQUIA HERRERA</v>
          </cell>
          <cell r="B1242">
            <v>80129671</v>
          </cell>
        </row>
        <row r="1243">
          <cell r="A1243" t="str">
            <v>WILSSON ARMANDO JIMENEZ DEVIA</v>
          </cell>
          <cell r="B1243">
            <v>79970150</v>
          </cell>
        </row>
        <row r="1244">
          <cell r="A1244" t="str">
            <v>WILVER JAVIER AYALA CERVANTES</v>
          </cell>
          <cell r="B1244">
            <v>85150478</v>
          </cell>
        </row>
        <row r="1245">
          <cell r="A1245" t="str">
            <v>WINSTON ANDRES MARTINEZ ACOSTA</v>
          </cell>
          <cell r="B1245">
            <v>79572017</v>
          </cell>
        </row>
        <row r="1246">
          <cell r="A1246" t="str">
            <v>WOLFGANG GARCIA ECHENIQUE</v>
          </cell>
          <cell r="B1246">
            <v>73123585</v>
          </cell>
        </row>
        <row r="1247">
          <cell r="A1247" t="str">
            <v>XIMENA ISABEL RAMIREZ CORTES</v>
          </cell>
          <cell r="B1247">
            <v>1026555510</v>
          </cell>
        </row>
        <row r="1248">
          <cell r="A1248" t="str">
            <v>XIOMARA PEÑARANDA SUAREZ</v>
          </cell>
          <cell r="B1248">
            <v>60349875</v>
          </cell>
        </row>
        <row r="1249">
          <cell r="A1249" t="str">
            <v>YADID DEL CARMEN MARTINEZ HINESTROZA</v>
          </cell>
          <cell r="B1249">
            <v>1077438612</v>
          </cell>
        </row>
        <row r="1250">
          <cell r="A1250" t="str">
            <v>YAIR ALFREDO ARDILA BOYACA</v>
          </cell>
          <cell r="B1250">
            <v>11275391</v>
          </cell>
        </row>
        <row r="1251">
          <cell r="A1251" t="str">
            <v>YAIR ANTONIO MORENO GOMEZ</v>
          </cell>
          <cell r="B1251">
            <v>72244410</v>
          </cell>
        </row>
        <row r="1252">
          <cell r="A1252" t="str">
            <v>YAJAIRA LATORRE BOTIA</v>
          </cell>
          <cell r="B1252">
            <v>27603432</v>
          </cell>
        </row>
        <row r="1253">
          <cell r="A1253" t="str">
            <v>YAMID ESNEHIDY USECHE FUQUEN</v>
          </cell>
          <cell r="B1253">
            <v>52228024</v>
          </cell>
        </row>
        <row r="1254">
          <cell r="A1254" t="str">
            <v>YAMILED PAY GUZMAN</v>
          </cell>
          <cell r="B1254">
            <v>65767693</v>
          </cell>
        </row>
        <row r="1255">
          <cell r="A1255" t="str">
            <v>YANA CRISTINA GONZALEZ FLOREZ</v>
          </cell>
          <cell r="B1255">
            <v>46668764</v>
          </cell>
        </row>
        <row r="1256">
          <cell r="A1256" t="str">
            <v>YANINA ELENA GUERRA ATENCIA</v>
          </cell>
          <cell r="B1256">
            <v>1052956691</v>
          </cell>
        </row>
        <row r="1257">
          <cell r="A1257" t="str">
            <v>YASID ALBERTO MONTAÑO GRANADOS</v>
          </cell>
          <cell r="B1257">
            <v>91157342</v>
          </cell>
        </row>
        <row r="1258">
          <cell r="A1258" t="str">
            <v>YEISON MAURICIO MORALES GARCIA</v>
          </cell>
          <cell r="B1258">
            <v>80031617</v>
          </cell>
        </row>
        <row r="1259">
          <cell r="A1259" t="str">
            <v>YENCY JACIBE CARVAJAL TIERRADENTRO</v>
          </cell>
          <cell r="B1259">
            <v>36067049</v>
          </cell>
        </row>
        <row r="1260">
          <cell r="A1260" t="str">
            <v>YENNY PAOLA ROJAS CASTRO</v>
          </cell>
          <cell r="B1260">
            <v>1032413049</v>
          </cell>
        </row>
        <row r="1261">
          <cell r="A1261" t="str">
            <v>YESENIA BASTIDAS ZUÑIGA</v>
          </cell>
          <cell r="B1261">
            <v>1047427015</v>
          </cell>
        </row>
        <row r="1262">
          <cell r="A1262" t="str">
            <v>YESICA PATRICIA VERGARA REVOLLEDO</v>
          </cell>
          <cell r="B1262">
            <v>64701923</v>
          </cell>
        </row>
        <row r="1263">
          <cell r="A1263" t="str">
            <v>YEZID ALBERTO DIAZ PACHON</v>
          </cell>
          <cell r="B1263">
            <v>79590411</v>
          </cell>
        </row>
        <row r="1264">
          <cell r="A1264" t="str">
            <v>YEZNI MILENA DIAZ VILLALBA</v>
          </cell>
          <cell r="B1264">
            <v>1010181117</v>
          </cell>
        </row>
        <row r="1265">
          <cell r="A1265" t="str">
            <v>YIBETH MARCELA HERRERA HERNANDEZ</v>
          </cell>
          <cell r="B1265">
            <v>36718392</v>
          </cell>
        </row>
        <row r="1266">
          <cell r="A1266" t="str">
            <v>YINET ZULAY VARGAS GONZALEZ</v>
          </cell>
          <cell r="B1266">
            <v>1018439036</v>
          </cell>
        </row>
        <row r="1267">
          <cell r="A1267" t="str">
            <v>YISELA DUERO AUDOR</v>
          </cell>
          <cell r="B1267">
            <v>66967459</v>
          </cell>
        </row>
        <row r="1268">
          <cell r="A1268" t="str">
            <v>YISSELL VELANDIA BELTRAN</v>
          </cell>
          <cell r="B1268">
            <v>21183334</v>
          </cell>
        </row>
        <row r="1269">
          <cell r="A1269" t="str">
            <v>YOLANDA ESCOBAR MARTINEZ</v>
          </cell>
          <cell r="B1269">
            <v>51989462</v>
          </cell>
        </row>
        <row r="1270">
          <cell r="A1270" t="str">
            <v>YOLIMA PATRICIA PERALTA CHINCHIA</v>
          </cell>
          <cell r="B1270">
            <v>56054902</v>
          </cell>
        </row>
        <row r="1271">
          <cell r="A1271" t="str">
            <v>YUBER ANDRES BOHORQUEZ MATEUS</v>
          </cell>
          <cell r="B1271">
            <v>80221863</v>
          </cell>
        </row>
        <row r="1272">
          <cell r="A1272" t="str">
            <v>YUBERLEY ORTEGA RINCON</v>
          </cell>
          <cell r="B1272">
            <v>91531562</v>
          </cell>
        </row>
        <row r="1273">
          <cell r="A1273" t="str">
            <v>YUDIS AMPARO GOMEZ SILVA</v>
          </cell>
          <cell r="B1273">
            <v>63312971</v>
          </cell>
        </row>
        <row r="1274">
          <cell r="A1274" t="str">
            <v>YULI CAROLINA BOLAÑOS PORTILLA</v>
          </cell>
          <cell r="B1274">
            <v>59586370</v>
          </cell>
        </row>
        <row r="1275">
          <cell r="A1275" t="str">
            <v>YURANIS PAOLA RAMOS SUAREZ</v>
          </cell>
          <cell r="B1275">
            <v>32907154</v>
          </cell>
        </row>
        <row r="1276">
          <cell r="A1276" t="str">
            <v>YURI YANET HUERTAS MANCIPE</v>
          </cell>
          <cell r="B1276">
            <v>1031134061</v>
          </cell>
        </row>
        <row r="1277">
          <cell r="A1277" t="str">
            <v>YURY INES BOCAREJO GARCIA</v>
          </cell>
          <cell r="B1277">
            <v>1023904441</v>
          </cell>
        </row>
        <row r="1278">
          <cell r="A1278" t="str">
            <v>ZORAYA PERDOMO VASQUEZ</v>
          </cell>
          <cell r="B1278">
            <v>51939788</v>
          </cell>
        </row>
        <row r="1279">
          <cell r="A1279" t="str">
            <v>ZULIMA AYDEE RAMIREZ ZUÑIGA</v>
          </cell>
          <cell r="B1279">
            <v>1014186141</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ATOS 2016"/>
      <sheetName val="SUPERVISIONES 2015"/>
    </sheetNames>
    <sheetDataSet>
      <sheetData sheetId="0"/>
      <sheetData sheetId="1">
        <row r="3">
          <cell r="A3" t="str">
            <v>ABELARDO ALFREDO GOMEZ MENDEZ</v>
          </cell>
          <cell r="B3">
            <v>76316134</v>
          </cell>
        </row>
        <row r="4">
          <cell r="A4" t="str">
            <v>ADIELA DEL CARMEN BENITEZ CHARRIA</v>
          </cell>
          <cell r="B4">
            <v>51574674</v>
          </cell>
        </row>
        <row r="5">
          <cell r="A5" t="str">
            <v>ADOLFO DE JESUS VEGA GOMEZ</v>
          </cell>
          <cell r="B5">
            <v>74320636</v>
          </cell>
        </row>
        <row r="6">
          <cell r="A6" t="str">
            <v>ADOLFO GONZALEZ VILLAR</v>
          </cell>
          <cell r="B6">
            <v>79340365</v>
          </cell>
        </row>
        <row r="7">
          <cell r="A7" t="str">
            <v>ADONIO DAZA VELANDIA</v>
          </cell>
          <cell r="B7">
            <v>79705370</v>
          </cell>
        </row>
        <row r="8">
          <cell r="A8" t="str">
            <v>ADRIANA ISABEL MONCADA CARVAJAL</v>
          </cell>
          <cell r="B8">
            <v>1024495295</v>
          </cell>
        </row>
        <row r="9">
          <cell r="A9" t="str">
            <v>ADRIANA MARCELA HINOJOSA CASTAÑEDA</v>
          </cell>
          <cell r="B9">
            <v>68296543</v>
          </cell>
        </row>
        <row r="10">
          <cell r="A10" t="str">
            <v>ADRIANA MERCEDES RODRIGUEZ VILLATE</v>
          </cell>
          <cell r="B10">
            <v>52993820</v>
          </cell>
        </row>
        <row r="11">
          <cell r="A11" t="str">
            <v>ADRIANA PAOLA CUERVO PULIDO</v>
          </cell>
          <cell r="B11">
            <v>52934097</v>
          </cell>
        </row>
        <row r="12">
          <cell r="A12" t="str">
            <v>AIDA LORENA TELLO LOPEZ</v>
          </cell>
          <cell r="B12">
            <v>27082113</v>
          </cell>
        </row>
        <row r="13">
          <cell r="A13" t="str">
            <v>AIDA MILENA PEREZ AROSEMENA</v>
          </cell>
          <cell r="B13">
            <v>31164881</v>
          </cell>
        </row>
        <row r="14">
          <cell r="A14" t="str">
            <v>ALBA LUCIA CRUZ RODRIGUEZ</v>
          </cell>
          <cell r="B14">
            <v>35492456</v>
          </cell>
        </row>
        <row r="15">
          <cell r="A15" t="str">
            <v>ALBEIRO LOSADA FARFAN</v>
          </cell>
          <cell r="B15">
            <v>94367897</v>
          </cell>
        </row>
        <row r="16">
          <cell r="A16" t="str">
            <v>ALBERTO ALEXANDER MURILLO HERRERA</v>
          </cell>
          <cell r="B16">
            <v>93373942</v>
          </cell>
        </row>
        <row r="17">
          <cell r="A17" t="str">
            <v xml:space="preserve">ALBERTO ALZATE </v>
          </cell>
          <cell r="B17">
            <v>4470197</v>
          </cell>
        </row>
        <row r="18">
          <cell r="A18" t="str">
            <v>ALEJANDRA JINNETH PINILLA REYES</v>
          </cell>
          <cell r="B18">
            <v>52780783</v>
          </cell>
        </row>
        <row r="19">
          <cell r="A19" t="str">
            <v>ALEJANDRO BURITICA GOMEZ</v>
          </cell>
          <cell r="B19">
            <v>1128445853</v>
          </cell>
        </row>
        <row r="20">
          <cell r="A20" t="str">
            <v>ALEJANDRO FALLA SANCHEZ</v>
          </cell>
          <cell r="B20">
            <v>79617767</v>
          </cell>
        </row>
        <row r="21">
          <cell r="A21" t="str">
            <v>ALEX DEAN YEPES BARRIOS</v>
          </cell>
          <cell r="B21">
            <v>72201267</v>
          </cell>
        </row>
        <row r="22">
          <cell r="A22" t="str">
            <v>ALEX FERNEY HINCAPIE NUÑEZ</v>
          </cell>
          <cell r="B22">
            <v>79963759</v>
          </cell>
        </row>
        <row r="23">
          <cell r="A23" t="str">
            <v>ALEX RIVERA PELAEZ</v>
          </cell>
          <cell r="B23">
            <v>94391708</v>
          </cell>
        </row>
        <row r="24">
          <cell r="A24" t="str">
            <v>ALEXANDER DURAN CAÑAS</v>
          </cell>
          <cell r="B24">
            <v>88221546</v>
          </cell>
        </row>
        <row r="25">
          <cell r="A25" t="str">
            <v>ALEXANDER ENRIQUE RODRIGUEZ OSORIO</v>
          </cell>
          <cell r="B25">
            <v>8507491</v>
          </cell>
        </row>
        <row r="26">
          <cell r="A26" t="str">
            <v>ALEXANDER GIRALDO PINEDA</v>
          </cell>
          <cell r="B26">
            <v>9817852</v>
          </cell>
        </row>
        <row r="27">
          <cell r="A27" t="str">
            <v>ALEXANDER ORLANDO ANGULO LEON</v>
          </cell>
          <cell r="B27">
            <v>79662924</v>
          </cell>
        </row>
        <row r="28">
          <cell r="A28" t="str">
            <v>ALEXANDER PASINGA LOPEZ</v>
          </cell>
          <cell r="B28">
            <v>87473040</v>
          </cell>
        </row>
        <row r="29">
          <cell r="A29" t="str">
            <v>ALEXANDER PEREZ INFANTE</v>
          </cell>
          <cell r="B29">
            <v>80147567</v>
          </cell>
        </row>
        <row r="30">
          <cell r="A30" t="str">
            <v xml:space="preserve">ALEXANDER RUBIO </v>
          </cell>
          <cell r="B30">
            <v>17356341</v>
          </cell>
        </row>
        <row r="31">
          <cell r="A31" t="str">
            <v>ALEXANDER SERNA VARON</v>
          </cell>
          <cell r="B31">
            <v>72228650</v>
          </cell>
        </row>
        <row r="32">
          <cell r="A32" t="str">
            <v>ALEXANDER SERRANO PINEDA</v>
          </cell>
          <cell r="B32">
            <v>94453666</v>
          </cell>
        </row>
        <row r="33">
          <cell r="A33" t="str">
            <v>ALEXANDER ZUÑIGA BERMUDEZ</v>
          </cell>
          <cell r="B33">
            <v>1130587089</v>
          </cell>
        </row>
        <row r="34">
          <cell r="A34" t="str">
            <v>ALEXEDID ALBEIRO PARDO PINZON</v>
          </cell>
          <cell r="B34">
            <v>86040562</v>
          </cell>
        </row>
        <row r="35">
          <cell r="A35" t="str">
            <v>ALEXIS FERNANDO CONTRERAS CARREÑO</v>
          </cell>
          <cell r="B35">
            <v>88030955</v>
          </cell>
        </row>
        <row r="36">
          <cell r="A36" t="str">
            <v>ALFONSO RODRIGUEZ CUMBE</v>
          </cell>
          <cell r="B36">
            <v>12203383</v>
          </cell>
        </row>
        <row r="37">
          <cell r="A37" t="str">
            <v>ALFREDO CALLETANO BASTIDAS OJEDA</v>
          </cell>
          <cell r="B37">
            <v>12969328</v>
          </cell>
        </row>
        <row r="38">
          <cell r="A38" t="str">
            <v>ALID ARCINIEGAS CARVAJAL</v>
          </cell>
          <cell r="B38">
            <v>2997089</v>
          </cell>
        </row>
        <row r="39">
          <cell r="A39" t="str">
            <v>ALMA MARIA VALENCIA PINTO</v>
          </cell>
          <cell r="B39">
            <v>31852260</v>
          </cell>
        </row>
        <row r="40">
          <cell r="A40" t="str">
            <v>ALVARO ALBERTO SANTANA FERRUCHO</v>
          </cell>
          <cell r="B40">
            <v>19468904</v>
          </cell>
        </row>
        <row r="41">
          <cell r="A41" t="str">
            <v>ALVARO ANDRADE RAMIREZ</v>
          </cell>
          <cell r="B41">
            <v>12994660</v>
          </cell>
        </row>
        <row r="42">
          <cell r="A42" t="str">
            <v>ALVARO ERNESTO FERNANDEZ VALLEJO</v>
          </cell>
          <cell r="B42">
            <v>76328498</v>
          </cell>
        </row>
        <row r="43">
          <cell r="A43" t="str">
            <v>ALVARO FRANCISCO ROJAS MANJARRES</v>
          </cell>
          <cell r="B43">
            <v>9658672</v>
          </cell>
        </row>
        <row r="44">
          <cell r="A44" t="str">
            <v>ALVARO RODRIGUEZ GOMEZ</v>
          </cell>
          <cell r="B44">
            <v>79342713</v>
          </cell>
        </row>
        <row r="45">
          <cell r="A45" t="str">
            <v>ALVARO RUEDA RINCON</v>
          </cell>
          <cell r="B45">
            <v>79116407</v>
          </cell>
        </row>
        <row r="46">
          <cell r="A46" t="str">
            <v>ALVEIRO JOAQUI MOLINA</v>
          </cell>
          <cell r="B46">
            <v>83219253</v>
          </cell>
        </row>
        <row r="47">
          <cell r="A47" t="str">
            <v>AMANDA MARTINA SANCHEZ SANCHEZ</v>
          </cell>
          <cell r="B47">
            <v>39664287</v>
          </cell>
        </row>
        <row r="48">
          <cell r="A48" t="str">
            <v>AMINTA VILLAMIZAR MORA</v>
          </cell>
          <cell r="B48">
            <v>51680160</v>
          </cell>
        </row>
        <row r="49">
          <cell r="A49" t="str">
            <v>AMIR ENRIQUE LECHUGA LECHUGA</v>
          </cell>
          <cell r="B49">
            <v>8642908</v>
          </cell>
        </row>
        <row r="50">
          <cell r="A50" t="str">
            <v>ANA CAROLINA INSIGNARES CASTAÑEDA</v>
          </cell>
          <cell r="B50">
            <v>52897533</v>
          </cell>
        </row>
        <row r="51">
          <cell r="A51" t="str">
            <v>ANA CECILIA ANGARITA GARCIA</v>
          </cell>
          <cell r="B51">
            <v>52224214</v>
          </cell>
        </row>
        <row r="52">
          <cell r="A52" t="str">
            <v>ANA CELMIRA VELASQUEZ ORTIZ</v>
          </cell>
          <cell r="B52">
            <v>1032379146</v>
          </cell>
        </row>
        <row r="53">
          <cell r="A53" t="str">
            <v>ANA CONSTANZA POLANIA ALMARIO</v>
          </cell>
          <cell r="B53">
            <v>52258308</v>
          </cell>
        </row>
        <row r="54">
          <cell r="A54" t="str">
            <v>ANA MARCELA MANCO MONTEALEGRE</v>
          </cell>
          <cell r="B54">
            <v>52546213</v>
          </cell>
        </row>
        <row r="55">
          <cell r="A55" t="str">
            <v>ANA MARIA OCHOA TABARES</v>
          </cell>
          <cell r="B55">
            <v>52528201</v>
          </cell>
        </row>
        <row r="56">
          <cell r="A56" t="str">
            <v>ANA MERCEDES FIGUEROA RAMIREZ</v>
          </cell>
          <cell r="B56">
            <v>30738603</v>
          </cell>
        </row>
        <row r="57">
          <cell r="A57" t="str">
            <v>ANA MILENA ACEVEDO SILVA</v>
          </cell>
          <cell r="B57">
            <v>30237746</v>
          </cell>
        </row>
        <row r="58">
          <cell r="A58" t="str">
            <v>ANA MILENA MOSQUERA PALACIOS</v>
          </cell>
          <cell r="B58">
            <v>43106175</v>
          </cell>
        </row>
        <row r="59">
          <cell r="A59" t="str">
            <v>ANA PAOLA MORENO BLANCO</v>
          </cell>
          <cell r="B59">
            <v>1095792999</v>
          </cell>
        </row>
        <row r="60">
          <cell r="A60" t="str">
            <v>ANA RUTH HURTADO GIRALDO</v>
          </cell>
          <cell r="B60">
            <v>52279938</v>
          </cell>
        </row>
        <row r="61">
          <cell r="A61" t="str">
            <v>ANDERSON GUEVARA MORA</v>
          </cell>
          <cell r="B61">
            <v>79707869</v>
          </cell>
        </row>
        <row r="62">
          <cell r="A62" t="str">
            <v>ANDERSON LEONARD ARENALES LONDOÑO</v>
          </cell>
          <cell r="B62">
            <v>1020744323</v>
          </cell>
        </row>
        <row r="63">
          <cell r="A63" t="str">
            <v>ANDREA CAROLINA RODRIGUEZ SANCHEZ</v>
          </cell>
          <cell r="B63">
            <v>52454568</v>
          </cell>
        </row>
        <row r="64">
          <cell r="A64" t="str">
            <v>ANDREA CONSTANZA RAMIREZ MEDINA</v>
          </cell>
          <cell r="B64">
            <v>52390529</v>
          </cell>
        </row>
        <row r="65">
          <cell r="A65" t="str">
            <v>ANDREA DEL PILAR LEGUIZAMON MORALES</v>
          </cell>
          <cell r="B65">
            <v>52917088</v>
          </cell>
        </row>
        <row r="66">
          <cell r="A66" t="str">
            <v>ANDREA MARIA URIBE CAHUANA</v>
          </cell>
          <cell r="B66">
            <v>1084735542</v>
          </cell>
        </row>
        <row r="67">
          <cell r="A67" t="str">
            <v>ANDREA MILENA ROSERO BOTINA</v>
          </cell>
          <cell r="B67">
            <v>1120216621</v>
          </cell>
        </row>
        <row r="68">
          <cell r="A68" t="str">
            <v>ANDREA PAOLA ROA SILVA</v>
          </cell>
          <cell r="B68">
            <v>52970509</v>
          </cell>
        </row>
        <row r="69">
          <cell r="A69" t="str">
            <v>ANDREA ROCIO CASTILLO PAEZ</v>
          </cell>
          <cell r="B69">
            <v>1026560635</v>
          </cell>
        </row>
        <row r="70">
          <cell r="A70" t="str">
            <v>ANDRES AGUILAR BERMUDEZ</v>
          </cell>
          <cell r="B70">
            <v>3170979</v>
          </cell>
        </row>
        <row r="71">
          <cell r="A71" t="str">
            <v>ANDRES ALFONSO TARAZONA PARRA</v>
          </cell>
          <cell r="B71">
            <v>13852174</v>
          </cell>
        </row>
        <row r="72">
          <cell r="A72" t="str">
            <v>ANDRES ARTURO SANCHEZ REYES</v>
          </cell>
          <cell r="B72">
            <v>79264819</v>
          </cell>
        </row>
        <row r="73">
          <cell r="A73" t="str">
            <v>ANDRES EDUARDO HERRERA ECHEVERRY</v>
          </cell>
          <cell r="B73">
            <v>94537372</v>
          </cell>
        </row>
        <row r="74">
          <cell r="A74" t="str">
            <v>ANDRES EUGENIO SANGUINO CARDENAS</v>
          </cell>
          <cell r="B74">
            <v>88234968</v>
          </cell>
        </row>
        <row r="75">
          <cell r="A75" t="str">
            <v>ANDRES FELIPE ALVAREZ OSORIO</v>
          </cell>
          <cell r="B75">
            <v>80030320</v>
          </cell>
        </row>
        <row r="76">
          <cell r="A76" t="str">
            <v>ANDRES FELIPE CASTRO PORTILLA</v>
          </cell>
          <cell r="B76">
            <v>1085256374</v>
          </cell>
        </row>
        <row r="77">
          <cell r="A77" t="str">
            <v>ANDRES FELIPE HERNANDEZ CAÑON</v>
          </cell>
          <cell r="B77">
            <v>14800778</v>
          </cell>
        </row>
        <row r="78">
          <cell r="A78" t="str">
            <v>ANDRES HUMBERTO CRUZ MERCHAN</v>
          </cell>
          <cell r="B78">
            <v>80109937</v>
          </cell>
        </row>
        <row r="79">
          <cell r="A79" t="str">
            <v>ANDRES IVAN BURBANO PINTO</v>
          </cell>
          <cell r="B79">
            <v>98398243</v>
          </cell>
        </row>
        <row r="80">
          <cell r="A80" t="str">
            <v>ANDRES JULIAN RUIZ DIAZ</v>
          </cell>
          <cell r="B80">
            <v>1017136093</v>
          </cell>
        </row>
        <row r="81">
          <cell r="A81" t="str">
            <v>ANDRES RICARDO CAICEDO LADINO</v>
          </cell>
          <cell r="B81">
            <v>80495438</v>
          </cell>
        </row>
        <row r="82">
          <cell r="A82" t="str">
            <v>ANDRES SUAREZ PINEDA</v>
          </cell>
          <cell r="B82">
            <v>80024627</v>
          </cell>
        </row>
        <row r="83">
          <cell r="A83" t="str">
            <v>ANDRU FABIAN MERCHAN GUERRERO</v>
          </cell>
          <cell r="B83">
            <v>80724389</v>
          </cell>
        </row>
        <row r="84">
          <cell r="A84" t="str">
            <v>ANDY OVIEDO ROJAS</v>
          </cell>
          <cell r="B84">
            <v>72005852</v>
          </cell>
        </row>
        <row r="85">
          <cell r="A85" t="str">
            <v>ANGEL CATALINA ACOSTA RIVERA</v>
          </cell>
          <cell r="B85">
            <v>53037167</v>
          </cell>
        </row>
        <row r="86">
          <cell r="A86" t="str">
            <v>ANGEL GIOVANNY HERNANDEZ QUINTERO</v>
          </cell>
          <cell r="B86">
            <v>11390371</v>
          </cell>
        </row>
        <row r="87">
          <cell r="A87" t="str">
            <v>ANGEL JAIRO YEPEZ JIMENEZ</v>
          </cell>
          <cell r="B87">
            <v>79265904</v>
          </cell>
        </row>
        <row r="88">
          <cell r="A88" t="str">
            <v>ANGELA ANDREA HIDALGO MOLANO</v>
          </cell>
          <cell r="B88">
            <v>52843404</v>
          </cell>
        </row>
        <row r="89">
          <cell r="A89" t="str">
            <v>ANGELA CATALINA PEREZ FONTALVO</v>
          </cell>
          <cell r="B89">
            <v>1082901992</v>
          </cell>
        </row>
        <row r="90">
          <cell r="A90" t="str">
            <v>ANGELA GISELA DAZA PULIDO</v>
          </cell>
          <cell r="B90">
            <v>52717117</v>
          </cell>
        </row>
        <row r="91">
          <cell r="A91" t="str">
            <v>ANGELA MARCELA JARAMILLO CORREDOR</v>
          </cell>
          <cell r="B91">
            <v>53118707</v>
          </cell>
        </row>
        <row r="92">
          <cell r="A92" t="str">
            <v>ANGELA MARIA DIAZ JIMENEZ</v>
          </cell>
          <cell r="B92">
            <v>63531270</v>
          </cell>
        </row>
        <row r="93">
          <cell r="A93" t="str">
            <v>ANGELA PATRICIA PARRA CHIGUASUQUE</v>
          </cell>
          <cell r="B93">
            <v>52992368</v>
          </cell>
        </row>
        <row r="94">
          <cell r="A94" t="str">
            <v>ANGELA PATRICIA SANCHEZ HURTADO</v>
          </cell>
          <cell r="B94">
            <v>52031795</v>
          </cell>
        </row>
        <row r="95">
          <cell r="A95" t="str">
            <v xml:space="preserve">ANGELA ROCIRY LONGAS BELTRAN </v>
          </cell>
          <cell r="B95">
            <v>52842749</v>
          </cell>
        </row>
        <row r="96">
          <cell r="A96" t="str">
            <v>ANGELA YIRA JIMENEZ CASALLAS</v>
          </cell>
          <cell r="B96">
            <v>52409905</v>
          </cell>
        </row>
        <row r="97">
          <cell r="A97" t="str">
            <v>ANGELA YOHANA BERNAL BARBOSA</v>
          </cell>
          <cell r="B97">
            <v>35260585</v>
          </cell>
        </row>
        <row r="98">
          <cell r="A98" t="str">
            <v>ANGELICA DAYAN RANGEL GUEVARA</v>
          </cell>
          <cell r="B98">
            <v>1130678897</v>
          </cell>
        </row>
        <row r="99">
          <cell r="A99" t="str">
            <v>ANGELICA HOYOS BADILLO</v>
          </cell>
          <cell r="B99">
            <v>1014198366</v>
          </cell>
        </row>
        <row r="100">
          <cell r="A100" t="str">
            <v>ANGELICA MARIA MORENO DELGADO</v>
          </cell>
          <cell r="B100">
            <v>31573241</v>
          </cell>
        </row>
        <row r="101">
          <cell r="A101" t="str">
            <v>ANGELICA URAZAN PENAGOS</v>
          </cell>
          <cell r="B101">
            <v>52077438</v>
          </cell>
        </row>
        <row r="102">
          <cell r="A102" t="str">
            <v>ANGIE JOHANA TORRES HERRERA</v>
          </cell>
          <cell r="B102">
            <v>1032417100</v>
          </cell>
        </row>
        <row r="103">
          <cell r="A103" t="str">
            <v>ANTONIO EVELIO GUZMAN VILLOTA</v>
          </cell>
          <cell r="B103">
            <v>87491479</v>
          </cell>
        </row>
        <row r="104">
          <cell r="A104" t="str">
            <v>ANTONIO HERNANDEZ LLAMAS</v>
          </cell>
          <cell r="B104">
            <v>79671646</v>
          </cell>
        </row>
        <row r="105">
          <cell r="A105" t="str">
            <v>ANYELO RUIZ ANGULO</v>
          </cell>
          <cell r="B105">
            <v>1087108403</v>
          </cell>
        </row>
        <row r="106">
          <cell r="A106" t="str">
            <v>ARLEY MURILLO CASAS</v>
          </cell>
          <cell r="B106">
            <v>11813944</v>
          </cell>
        </row>
        <row r="107">
          <cell r="A107" t="str">
            <v>ARNULFO CASTRO LOZANO</v>
          </cell>
          <cell r="B107">
            <v>73583050</v>
          </cell>
        </row>
        <row r="108">
          <cell r="A108" t="str">
            <v>ARNULFO CORDOBA VALENCIA</v>
          </cell>
          <cell r="B108">
            <v>94391059</v>
          </cell>
        </row>
        <row r="109">
          <cell r="A109" t="str">
            <v>ARQUIMEDES CONTRERAS CAMPO</v>
          </cell>
          <cell r="B109">
            <v>85446668</v>
          </cell>
        </row>
        <row r="110">
          <cell r="A110" t="str">
            <v>ARTURO LEONARDO BERMUDEZ NUÑEZ</v>
          </cell>
          <cell r="B110">
            <v>85459147</v>
          </cell>
        </row>
        <row r="111">
          <cell r="A111" t="str">
            <v>ASTRID ROLDAN AGUIRRE</v>
          </cell>
          <cell r="B111">
            <v>52796490</v>
          </cell>
        </row>
        <row r="112">
          <cell r="A112" t="str">
            <v>AURA DIANA GARCIA BURBANO</v>
          </cell>
          <cell r="B112">
            <v>36950308</v>
          </cell>
        </row>
        <row r="113">
          <cell r="A113" t="str">
            <v>BEATRIZ HELENA BOTERO MONTALVO</v>
          </cell>
          <cell r="B113">
            <v>43538083</v>
          </cell>
        </row>
        <row r="114">
          <cell r="A114" t="str">
            <v>BERNARDO ALEJANDRO MAHE MATAMOROS</v>
          </cell>
          <cell r="B114">
            <v>79412681</v>
          </cell>
        </row>
        <row r="115">
          <cell r="A115" t="str">
            <v>BIBIANA ANDREA PRESIGA CARO</v>
          </cell>
          <cell r="B115">
            <v>43920213</v>
          </cell>
        </row>
        <row r="116">
          <cell r="A116" t="str">
            <v>BIBIANA STELLA CARDONA ALVAREZ</v>
          </cell>
          <cell r="B116">
            <v>52581895</v>
          </cell>
        </row>
        <row r="117">
          <cell r="A117" t="str">
            <v>BLANCA CECILIA NIETO FUENTES</v>
          </cell>
          <cell r="B117">
            <v>52310459</v>
          </cell>
        </row>
        <row r="118">
          <cell r="A118" t="str">
            <v xml:space="preserve">BLANCA CECILIA TRIANA </v>
          </cell>
          <cell r="B118">
            <v>51768619</v>
          </cell>
        </row>
        <row r="119">
          <cell r="A119" t="str">
            <v>BLANCA JOHANA RIOS DUQUE</v>
          </cell>
          <cell r="B119">
            <v>42153088</v>
          </cell>
        </row>
        <row r="120">
          <cell r="A120" t="str">
            <v>BLANCA LUCIA ORDUÑA OLARTE</v>
          </cell>
          <cell r="B120">
            <v>52992582</v>
          </cell>
        </row>
        <row r="121">
          <cell r="A121" t="str">
            <v>BLANCA YANETH MARTINEZ SALGADO</v>
          </cell>
          <cell r="B121">
            <v>33365887</v>
          </cell>
        </row>
        <row r="122">
          <cell r="A122" t="str">
            <v>BLEIDY ROCIO GAMBOA BEJARANO</v>
          </cell>
          <cell r="B122">
            <v>51969566</v>
          </cell>
        </row>
        <row r="123">
          <cell r="A123" t="str">
            <v>BORIS OCTAVIO ESTRADA SERRATO</v>
          </cell>
          <cell r="B123">
            <v>80049005</v>
          </cell>
        </row>
        <row r="124">
          <cell r="A124" t="str">
            <v>BRENDA LIZETH GUZMAN GOMEZ</v>
          </cell>
          <cell r="B124">
            <v>1022381646</v>
          </cell>
        </row>
        <row r="125">
          <cell r="A125" t="str">
            <v>BRENNY MARCELA RUIZ MORENO</v>
          </cell>
          <cell r="B125">
            <v>27087578</v>
          </cell>
        </row>
        <row r="126">
          <cell r="A126" t="str">
            <v>BRIAN RENE ALZATE URBANO</v>
          </cell>
          <cell r="B126">
            <v>10472727</v>
          </cell>
        </row>
        <row r="127">
          <cell r="A127" t="str">
            <v>CAMILO ANDRES VIVAS MUÑOZ</v>
          </cell>
          <cell r="B127">
            <v>1014198644</v>
          </cell>
        </row>
        <row r="128">
          <cell r="A128" t="str">
            <v>CAMILO JOSE OSPINA FALLA</v>
          </cell>
          <cell r="B128">
            <v>7730384</v>
          </cell>
        </row>
        <row r="129">
          <cell r="A129" t="str">
            <v>CARLO FERNANDO QUINTERO CASTRO</v>
          </cell>
          <cell r="B129">
            <v>1978031</v>
          </cell>
        </row>
        <row r="130">
          <cell r="A130" t="str">
            <v>CARLOS ALBERTO ARCHILA CABRERA</v>
          </cell>
          <cell r="B130">
            <v>79448817</v>
          </cell>
        </row>
        <row r="131">
          <cell r="A131" t="str">
            <v>CARLOS ALBERTO BERMUDEZ GARCIA</v>
          </cell>
          <cell r="B131">
            <v>79480759</v>
          </cell>
        </row>
        <row r="132">
          <cell r="A132" t="str">
            <v>CARLOS ALBERTO ESLAVA GARCIA</v>
          </cell>
          <cell r="B132">
            <v>80875093</v>
          </cell>
        </row>
        <row r="133">
          <cell r="A133" t="str">
            <v>CARLOS ALBERTO GALVIS CAPERA</v>
          </cell>
          <cell r="B133">
            <v>80086264</v>
          </cell>
        </row>
        <row r="134">
          <cell r="A134" t="str">
            <v>CARLOS ALBERTO SILVA GOMEZ</v>
          </cell>
          <cell r="B134">
            <v>13542991</v>
          </cell>
        </row>
        <row r="135">
          <cell r="A135" t="str">
            <v>CARLOS ANDRES CRUZ VARGAS</v>
          </cell>
          <cell r="B135">
            <v>94257714</v>
          </cell>
        </row>
        <row r="136">
          <cell r="A136" t="str">
            <v>CARLOS ANDRES FLOREZ VARGAS</v>
          </cell>
          <cell r="B136">
            <v>7709557</v>
          </cell>
        </row>
        <row r="137">
          <cell r="A137" t="str">
            <v>CARLOS ANDRES LOPEZ LOPEZ</v>
          </cell>
          <cell r="B137">
            <v>94529246</v>
          </cell>
        </row>
        <row r="138">
          <cell r="A138" t="str">
            <v>CARLOS ANDRES OCHOA VALENCIA</v>
          </cell>
          <cell r="B138">
            <v>88227550</v>
          </cell>
        </row>
        <row r="139">
          <cell r="A139" t="str">
            <v>CARLOS ANDRES RESTREPO GIRALDO</v>
          </cell>
          <cell r="B139">
            <v>70326688</v>
          </cell>
        </row>
        <row r="140">
          <cell r="A140" t="str">
            <v>CARLOS ANDRES TORO ARBOLEDA</v>
          </cell>
          <cell r="B140">
            <v>6241231</v>
          </cell>
        </row>
        <row r="141">
          <cell r="A141" t="str">
            <v>CARLOS ANTONIO MOSQUERA COSSIO</v>
          </cell>
          <cell r="B141">
            <v>1077420357</v>
          </cell>
        </row>
        <row r="142">
          <cell r="A142" t="str">
            <v>CARLOS ARTURO CASTAÑEDA GARCIA</v>
          </cell>
          <cell r="B142">
            <v>75102771</v>
          </cell>
        </row>
        <row r="143">
          <cell r="A143" t="str">
            <v>CARLOS ARTURO PENAGOS RAMOS</v>
          </cell>
          <cell r="B143">
            <v>78762248</v>
          </cell>
        </row>
        <row r="144">
          <cell r="A144" t="str">
            <v>CARLOS AUGUSTO VELEZ CANDIA</v>
          </cell>
          <cell r="B144">
            <v>79628920</v>
          </cell>
        </row>
        <row r="145">
          <cell r="A145" t="str">
            <v>CARLOS EDUARDO LIÑAN SALAZAR</v>
          </cell>
          <cell r="B145">
            <v>18004343</v>
          </cell>
        </row>
        <row r="146">
          <cell r="A146" t="str">
            <v>CARLOS ENRIQUE CORTES BARRERA</v>
          </cell>
          <cell r="B146">
            <v>16944624</v>
          </cell>
        </row>
        <row r="147">
          <cell r="A147" t="str">
            <v>CARLOS FERNAN BUITRAGO ALZATE</v>
          </cell>
          <cell r="B147">
            <v>15342186</v>
          </cell>
        </row>
        <row r="148">
          <cell r="A148" t="str">
            <v>CARLOS FERNANDO PEREZ GUTIERREZ</v>
          </cell>
          <cell r="B148">
            <v>86048765</v>
          </cell>
        </row>
        <row r="149">
          <cell r="A149" t="str">
            <v>CARLOS FREDDY CRUZ VELASQUEZ</v>
          </cell>
          <cell r="B149">
            <v>79617900</v>
          </cell>
        </row>
        <row r="150">
          <cell r="A150" t="str">
            <v>CARLOS GARZON BARRERO</v>
          </cell>
          <cell r="B150">
            <v>80170082</v>
          </cell>
        </row>
        <row r="151">
          <cell r="A151" t="str">
            <v>CARLOS HUMBERTO GARCIA LOPEZ</v>
          </cell>
          <cell r="B151">
            <v>79866161</v>
          </cell>
        </row>
        <row r="152">
          <cell r="A152" t="str">
            <v>CARLOS HUMBERTO RIVERA GARCIA</v>
          </cell>
          <cell r="B152">
            <v>18614996</v>
          </cell>
        </row>
        <row r="153">
          <cell r="A153" t="str">
            <v>CARLOS IGNACIO CABRERA GOMEZ</v>
          </cell>
          <cell r="B153">
            <v>10022654</v>
          </cell>
        </row>
        <row r="154">
          <cell r="A154" t="str">
            <v>CARLOS JULIO PERILLA JIMENO</v>
          </cell>
          <cell r="B154">
            <v>12630990</v>
          </cell>
        </row>
        <row r="155">
          <cell r="A155" t="str">
            <v>CARLOS MARIO BETANCUR VELASQUEZ</v>
          </cell>
          <cell r="B155">
            <v>98505438</v>
          </cell>
        </row>
        <row r="156">
          <cell r="A156" t="str">
            <v>CARLOS MARIO MARIN MORAN</v>
          </cell>
          <cell r="B156">
            <v>12449224</v>
          </cell>
        </row>
        <row r="157">
          <cell r="A157" t="str">
            <v>CARLOS RENE ANDRADE BENAVIDES</v>
          </cell>
          <cell r="B157">
            <v>1004131614</v>
          </cell>
        </row>
        <row r="158">
          <cell r="A158" t="str">
            <v>CARMEN LILIANA JIMENEZ VELASCO</v>
          </cell>
          <cell r="B158">
            <v>59833484</v>
          </cell>
        </row>
        <row r="159">
          <cell r="A159" t="str">
            <v>CARMEN ROSA VELASQUEZ SANCHEZ</v>
          </cell>
          <cell r="B159">
            <v>39798495</v>
          </cell>
        </row>
        <row r="160">
          <cell r="A160" t="str">
            <v>CAROLINA CASTAÑO MARTINEZ</v>
          </cell>
          <cell r="B160">
            <v>53014992</v>
          </cell>
        </row>
        <row r="161">
          <cell r="A161" t="str">
            <v>CAROLINA DELGADO NIÑO</v>
          </cell>
          <cell r="B161">
            <v>63391361</v>
          </cell>
        </row>
        <row r="162">
          <cell r="A162" t="str">
            <v>CAROLINA DIAZ PARRA</v>
          </cell>
          <cell r="B162">
            <v>52243175</v>
          </cell>
        </row>
        <row r="163">
          <cell r="A163" t="str">
            <v>CAROLINA RUIZ HERRERA</v>
          </cell>
          <cell r="B163">
            <v>52478386</v>
          </cell>
        </row>
        <row r="164">
          <cell r="A164" t="str">
            <v>CAROLINA URQUIJO YANQUEN</v>
          </cell>
          <cell r="B164">
            <v>52905908</v>
          </cell>
        </row>
        <row r="165">
          <cell r="A165" t="str">
            <v>CENIA MINA ARARAT</v>
          </cell>
          <cell r="B165">
            <v>31959537</v>
          </cell>
        </row>
        <row r="166">
          <cell r="A166" t="str">
            <v>CESAR AGLEIDER ARCINIEGAS SUAREZ</v>
          </cell>
          <cell r="B166">
            <v>93401699</v>
          </cell>
        </row>
        <row r="167">
          <cell r="A167" t="str">
            <v>CESAR ANDRES RUSSI PAEZ</v>
          </cell>
          <cell r="B167">
            <v>79533179</v>
          </cell>
        </row>
        <row r="168">
          <cell r="A168" t="str">
            <v>CESAR ARTURO ALVAREZ CANTERO</v>
          </cell>
          <cell r="B168">
            <v>11001567</v>
          </cell>
        </row>
        <row r="169">
          <cell r="A169" t="str">
            <v>CESAR AUGUSTO BAÑOL VELEZ</v>
          </cell>
          <cell r="B169">
            <v>18400946</v>
          </cell>
        </row>
        <row r="170">
          <cell r="A170" t="str">
            <v>CESAR AUGUSTO DUCUARA MEDINA</v>
          </cell>
          <cell r="B170">
            <v>79735044</v>
          </cell>
        </row>
        <row r="171">
          <cell r="A171" t="str">
            <v>CESAR AUGUSTO JARAMILLO RODAS</v>
          </cell>
          <cell r="B171">
            <v>10287375</v>
          </cell>
        </row>
        <row r="172">
          <cell r="A172" t="str">
            <v>CESAR AUGUSTO QUINTERO PUENTES</v>
          </cell>
          <cell r="B172">
            <v>1112459696</v>
          </cell>
        </row>
        <row r="173">
          <cell r="A173" t="str">
            <v>CESAR AUGUSTO SAENZ VALENCIA</v>
          </cell>
          <cell r="B173">
            <v>7559186</v>
          </cell>
        </row>
        <row r="174">
          <cell r="A174" t="str">
            <v>CESAR AUGUSTO TIQUE SOTO</v>
          </cell>
          <cell r="B174">
            <v>79977995</v>
          </cell>
        </row>
        <row r="175">
          <cell r="A175" t="str">
            <v>CHRISTIAM MAURICIO MARULANDA TENORIO</v>
          </cell>
          <cell r="B175">
            <v>10742495</v>
          </cell>
        </row>
        <row r="176">
          <cell r="A176" t="str">
            <v>CHRISTIAN KRUGER SARMIENTO</v>
          </cell>
          <cell r="B176">
            <v>79777963</v>
          </cell>
        </row>
        <row r="177">
          <cell r="A177" t="str">
            <v>CHRISTIAN VARGAS GALVIS</v>
          </cell>
          <cell r="B177">
            <v>18618990</v>
          </cell>
        </row>
        <row r="178">
          <cell r="A178" t="str">
            <v>CIELO MOTATTO CASTAÑO</v>
          </cell>
          <cell r="B178">
            <v>24728406</v>
          </cell>
        </row>
        <row r="179">
          <cell r="A179" t="str">
            <v>CIGRID MAYERLY SUAREZ MANRIQUE</v>
          </cell>
          <cell r="B179">
            <v>37752673</v>
          </cell>
        </row>
        <row r="180">
          <cell r="A180" t="str">
            <v>CINDY JOHANNA GARCIA GARCES</v>
          </cell>
          <cell r="B180">
            <v>1053783217</v>
          </cell>
        </row>
        <row r="181">
          <cell r="A181" t="str">
            <v>CINDY PAOLA SALAZAR CHAPARRO</v>
          </cell>
          <cell r="B181">
            <v>1031130359</v>
          </cell>
        </row>
        <row r="182">
          <cell r="A182" t="str">
            <v>CINDY YAZMIN CARDENAS MENDEZ</v>
          </cell>
          <cell r="B182">
            <v>1030555073</v>
          </cell>
        </row>
        <row r="183">
          <cell r="A183" t="str">
            <v>CLARA JOHANNA CANTOR BELTRAN</v>
          </cell>
          <cell r="B183">
            <v>1018418839</v>
          </cell>
        </row>
        <row r="184">
          <cell r="A184" t="str">
            <v>CLAUDIA ALEXANDRA TRIANA LUGO</v>
          </cell>
          <cell r="B184">
            <v>52930442</v>
          </cell>
        </row>
        <row r="185">
          <cell r="A185" t="str">
            <v>CLAUDIA LILIANA MORENO TRIANA</v>
          </cell>
          <cell r="B185">
            <v>52169469</v>
          </cell>
        </row>
        <row r="186">
          <cell r="A186" t="str">
            <v>CLAUDIA MARLENY CUADROS PULIDO</v>
          </cell>
          <cell r="B186">
            <v>52260482</v>
          </cell>
        </row>
        <row r="187">
          <cell r="A187" t="str">
            <v>CLAUDIA MILENA MENDOZA RIOS</v>
          </cell>
          <cell r="B187">
            <v>52260482</v>
          </cell>
        </row>
        <row r="188">
          <cell r="A188" t="str">
            <v xml:space="preserve">CLAUDIA MILENA MORA </v>
          </cell>
          <cell r="B188">
            <v>1032386606</v>
          </cell>
        </row>
        <row r="189">
          <cell r="A189" t="str">
            <v>CLAUDIA NATALIA OSPINA BARREIRO</v>
          </cell>
          <cell r="B189">
            <v>66924629</v>
          </cell>
        </row>
        <row r="190">
          <cell r="A190" t="str">
            <v>CLAUDIA PATRICIA APONTE BELEÑO</v>
          </cell>
          <cell r="B190">
            <v>39759737</v>
          </cell>
        </row>
        <row r="191">
          <cell r="A191" t="str">
            <v>CLAUDIA PATRICIA GOMEZ GUTIERREZ</v>
          </cell>
          <cell r="B191">
            <v>43695522</v>
          </cell>
        </row>
        <row r="192">
          <cell r="A192" t="str">
            <v>CLAUDIA PATRICIA MUNERA PRECIADO</v>
          </cell>
          <cell r="B192">
            <v>43602333</v>
          </cell>
        </row>
        <row r="193">
          <cell r="A193" t="str">
            <v>CLAUDIA SOFIA BARON BAQUERO</v>
          </cell>
          <cell r="B193">
            <v>51787560</v>
          </cell>
        </row>
        <row r="194">
          <cell r="A194" t="str">
            <v>CONSUELO JESUS PEDROZA CAMPO</v>
          </cell>
          <cell r="B194">
            <v>36543472</v>
          </cell>
        </row>
        <row r="195">
          <cell r="A195" t="str">
            <v xml:space="preserve">CRHISTIAN MAURICIO ARCOS </v>
          </cell>
          <cell r="B195">
            <v>94330671</v>
          </cell>
        </row>
        <row r="196">
          <cell r="A196" t="str">
            <v>CRISTHIAN GERMAN VILLOTA REVELO</v>
          </cell>
          <cell r="B196">
            <v>12748324</v>
          </cell>
        </row>
        <row r="197">
          <cell r="A197" t="str">
            <v>CRISTHY LEIDI GRANADOS CRUZ</v>
          </cell>
          <cell r="B197">
            <v>21094954</v>
          </cell>
        </row>
        <row r="198">
          <cell r="A198" t="str">
            <v>CRISTIAN DAVID CASTRO SANCHEZ</v>
          </cell>
          <cell r="B198">
            <v>1014206549</v>
          </cell>
        </row>
        <row r="199">
          <cell r="A199" t="str">
            <v>CRISTIAN ENRIQUE SAMACA CAMACHO</v>
          </cell>
          <cell r="B199">
            <v>1018419063</v>
          </cell>
        </row>
        <row r="200">
          <cell r="A200" t="str">
            <v>CRISTIAN FIGUEROA BARRERA</v>
          </cell>
          <cell r="B200">
            <v>73191311</v>
          </cell>
        </row>
        <row r="201">
          <cell r="A201" t="str">
            <v>CRISTIAN YESID TORRES GUERRERO</v>
          </cell>
          <cell r="B201">
            <v>80829521</v>
          </cell>
        </row>
        <row r="202">
          <cell r="A202" t="str">
            <v>CRISTY JINNETH CALDERON SAAVEDRA</v>
          </cell>
          <cell r="B202">
            <v>1018408634</v>
          </cell>
        </row>
        <row r="203">
          <cell r="A203" t="str">
            <v>CYNTHIA PAOLA ATENCIO GUERRERO</v>
          </cell>
          <cell r="B203">
            <v>1140834533</v>
          </cell>
        </row>
        <row r="204">
          <cell r="A204" t="str">
            <v>DAGOBERTO BELTRAN VARGAS</v>
          </cell>
          <cell r="B204">
            <v>12206151</v>
          </cell>
        </row>
        <row r="205">
          <cell r="A205" t="str">
            <v>DALGEN CONSTANZA GOMEZ RUBIO</v>
          </cell>
          <cell r="B205">
            <v>20904306</v>
          </cell>
        </row>
        <row r="206">
          <cell r="A206" t="str">
            <v>DANIEL ALEJANDRO CARO VALERO</v>
          </cell>
          <cell r="B206">
            <v>1032361758</v>
          </cell>
        </row>
        <row r="207">
          <cell r="A207" t="str">
            <v>DANIEL ALEJANDRO MENDOZA JIMENEZ</v>
          </cell>
          <cell r="B207">
            <v>1013623463</v>
          </cell>
        </row>
        <row r="208">
          <cell r="A208" t="str">
            <v>DANIEL ALEXANDER PIRIZ TORRES</v>
          </cell>
          <cell r="B208">
            <v>88227029</v>
          </cell>
        </row>
        <row r="209">
          <cell r="A209" t="str">
            <v>DANIEL ALONSO CHACON PRADO</v>
          </cell>
          <cell r="B209">
            <v>79910575</v>
          </cell>
        </row>
        <row r="210">
          <cell r="A210" t="str">
            <v>DANIEL DAVID DE LOS RIOS SUAREZ</v>
          </cell>
          <cell r="B210">
            <v>1112461656</v>
          </cell>
        </row>
        <row r="211">
          <cell r="A211" t="str">
            <v>DANIEL DE JESUS CARDOSO ESCORCIA</v>
          </cell>
          <cell r="B211">
            <v>1042427003</v>
          </cell>
        </row>
        <row r="212">
          <cell r="A212" t="str">
            <v>DANIEL EMILIO CABALLERO BERNAL</v>
          </cell>
          <cell r="B212">
            <v>7186433</v>
          </cell>
        </row>
        <row r="213">
          <cell r="A213" t="str">
            <v>DANIEL FELIPE OLIVOS MATEUS</v>
          </cell>
          <cell r="B213">
            <v>1010203640</v>
          </cell>
        </row>
        <row r="214">
          <cell r="A214" t="str">
            <v>DANIEL FERNANDO SUIKAN BUSTAMANTE</v>
          </cell>
          <cell r="B214">
            <v>1123621369</v>
          </cell>
        </row>
        <row r="215">
          <cell r="A215" t="str">
            <v>DANIEL FERNANDO YEPES DOMINGUEZ</v>
          </cell>
          <cell r="B215">
            <v>15173061</v>
          </cell>
        </row>
        <row r="216">
          <cell r="A216" t="str">
            <v>DANIEL FRANCISCO GARNICA ROJAS</v>
          </cell>
          <cell r="B216">
            <v>79956678</v>
          </cell>
        </row>
        <row r="217">
          <cell r="A217" t="str">
            <v>DANIEL RINCON GOMEZ</v>
          </cell>
          <cell r="B217">
            <v>79596317</v>
          </cell>
        </row>
        <row r="218">
          <cell r="A218" t="str">
            <v xml:space="preserve">DANNY JAVIER TRIVIÑO </v>
          </cell>
          <cell r="B218">
            <v>94473770</v>
          </cell>
        </row>
        <row r="219">
          <cell r="A219" t="str">
            <v>DANY LASSO LASPRILLA</v>
          </cell>
          <cell r="B219">
            <v>10494705</v>
          </cell>
        </row>
        <row r="220">
          <cell r="A220" t="str">
            <v>DARIO FERNANDO DAZA DORADO</v>
          </cell>
          <cell r="B220">
            <v>76323849</v>
          </cell>
        </row>
        <row r="221">
          <cell r="A221" t="str">
            <v>DAVID ALEXANDER DOMINGUEZ GUZMAN</v>
          </cell>
          <cell r="B221">
            <v>6567470</v>
          </cell>
        </row>
        <row r="222">
          <cell r="A222" t="str">
            <v>DDENISE ARGOTY PERDOMO</v>
          </cell>
          <cell r="B222">
            <v>31580375</v>
          </cell>
        </row>
        <row r="223">
          <cell r="A223" t="str">
            <v>DEICY ANDREA MENDEZ AGUIRRE</v>
          </cell>
          <cell r="B223">
            <v>52431563</v>
          </cell>
        </row>
        <row r="224">
          <cell r="A224" t="str">
            <v>DEISY ESTHER JIMENEZ MARTINEZ</v>
          </cell>
          <cell r="B224">
            <v>22493134</v>
          </cell>
        </row>
        <row r="225">
          <cell r="A225" t="str">
            <v>DEISY MARCELA CASTAÑEDA ROMERO</v>
          </cell>
          <cell r="B225">
            <v>1019005986</v>
          </cell>
        </row>
        <row r="226">
          <cell r="A226" t="str">
            <v>DENIS ALEXANDRA CARVAJAL MORENO</v>
          </cell>
          <cell r="B226">
            <v>43596906</v>
          </cell>
        </row>
        <row r="227">
          <cell r="A227" t="str">
            <v>DERIAM ANDRES CORTES OQUENDO</v>
          </cell>
          <cell r="B227">
            <v>71224985</v>
          </cell>
        </row>
        <row r="228">
          <cell r="A228" t="str">
            <v>DESIERTA</v>
          </cell>
          <cell r="B228" t="str">
            <v>DESIERTA</v>
          </cell>
        </row>
        <row r="229">
          <cell r="A229" t="str">
            <v>DEYMER ANDRES PEREZ AZUERO</v>
          </cell>
          <cell r="B229">
            <v>1014198058</v>
          </cell>
        </row>
        <row r="230">
          <cell r="A230" t="str">
            <v>DIANA ASTRID GONZALEZ RODRIGUEZ</v>
          </cell>
          <cell r="B230">
            <v>1000468012</v>
          </cell>
        </row>
        <row r="231">
          <cell r="A231" t="str">
            <v>DIANA ASTRID GUERRERO MENDOZA</v>
          </cell>
          <cell r="B231">
            <v>52020564</v>
          </cell>
        </row>
        <row r="232">
          <cell r="A232" t="str">
            <v>DIANA CAROLINA CUERVO MARTINEZ</v>
          </cell>
          <cell r="B232">
            <v>1016004159</v>
          </cell>
        </row>
        <row r="233">
          <cell r="A233" t="str">
            <v>DIANA CAROLINA GIL GUTIERREZ</v>
          </cell>
          <cell r="B233">
            <v>53075620</v>
          </cell>
        </row>
        <row r="234">
          <cell r="A234" t="str">
            <v>DIANA CAROLINA GUARNIZO HERNANDEZ</v>
          </cell>
          <cell r="B234">
            <v>53063673</v>
          </cell>
        </row>
        <row r="235">
          <cell r="A235" t="str">
            <v>DIANA CAROLINA LARA GARNICA</v>
          </cell>
          <cell r="B235">
            <v>1072420929</v>
          </cell>
        </row>
        <row r="236">
          <cell r="A236" t="str">
            <v>DIANA CAROLINA MARTINEZ REYES</v>
          </cell>
          <cell r="B236">
            <v>37547423</v>
          </cell>
        </row>
        <row r="237">
          <cell r="A237" t="str">
            <v>DIANA CATHERINE ROMERO MORA</v>
          </cell>
          <cell r="B237">
            <v>1032382777</v>
          </cell>
        </row>
        <row r="238">
          <cell r="A238" t="str">
            <v>DIANA ESPERANZA DURAN GARCIA</v>
          </cell>
          <cell r="B238">
            <v>52533478</v>
          </cell>
        </row>
        <row r="239">
          <cell r="A239" t="str">
            <v>DIANA FABIOLA ROJAS BERNAL</v>
          </cell>
          <cell r="B239">
            <v>35199875</v>
          </cell>
        </row>
        <row r="240">
          <cell r="A240" t="str">
            <v>DIANA GALLEGO ROZO</v>
          </cell>
          <cell r="B240">
            <v>38553585</v>
          </cell>
        </row>
        <row r="241">
          <cell r="A241" t="str">
            <v>DIANA HORTENCIA BRETT ROBINSON</v>
          </cell>
          <cell r="B241">
            <v>23248872</v>
          </cell>
        </row>
        <row r="242">
          <cell r="A242" t="str">
            <v>DIANA MARCELA BUITRAGO MEDINA</v>
          </cell>
          <cell r="B242">
            <v>53054085</v>
          </cell>
        </row>
        <row r="243">
          <cell r="A243" t="str">
            <v>DIANA MARCELA GARAVITO PULIDO</v>
          </cell>
          <cell r="B243">
            <v>1030538486</v>
          </cell>
        </row>
        <row r="244">
          <cell r="A244" t="str">
            <v>DIANA MARCELA GONZALEZ CADENA</v>
          </cell>
          <cell r="B244">
            <v>52347180</v>
          </cell>
        </row>
        <row r="245">
          <cell r="A245" t="str">
            <v xml:space="preserve">DIANA MARCELA MARULANDA </v>
          </cell>
          <cell r="B245">
            <v>31710481</v>
          </cell>
        </row>
        <row r="246">
          <cell r="A246" t="str">
            <v xml:space="preserve">DIANA MARLILI CONTRINA MORENO </v>
          </cell>
          <cell r="B246">
            <v>52903829</v>
          </cell>
        </row>
        <row r="247">
          <cell r="A247" t="str">
            <v>DIANA MILENA GARZON BOLIVAR</v>
          </cell>
          <cell r="B247">
            <v>52814377</v>
          </cell>
        </row>
        <row r="248">
          <cell r="A248" t="str">
            <v>DIANA MILENA MORENO LOPEZ</v>
          </cell>
          <cell r="B248">
            <v>52543405</v>
          </cell>
        </row>
        <row r="249">
          <cell r="A249" t="str">
            <v>DIANA PATRICIA CHACON SANTOS</v>
          </cell>
          <cell r="B249">
            <v>63453097</v>
          </cell>
        </row>
        <row r="250">
          <cell r="A250" t="str">
            <v>DIANA RUIZ HERRERA</v>
          </cell>
          <cell r="B250">
            <v>52974958</v>
          </cell>
        </row>
        <row r="251">
          <cell r="A251" t="str">
            <v>DIDIER ALBEIRO SARRIA URREA</v>
          </cell>
          <cell r="B251">
            <v>76326664</v>
          </cell>
        </row>
        <row r="252">
          <cell r="A252" t="str">
            <v>DIDIER ALBERT RAMIREZ SUAREZ</v>
          </cell>
          <cell r="B252">
            <v>4548810</v>
          </cell>
        </row>
        <row r="253">
          <cell r="A253" t="str">
            <v>DIDIER ALBERTO ACHURY MANCIPE</v>
          </cell>
          <cell r="B253">
            <v>80169387</v>
          </cell>
        </row>
        <row r="254">
          <cell r="A254" t="str">
            <v>DIDIER ORLANDO PALACIOS PINILLA</v>
          </cell>
          <cell r="B254">
            <v>82381157</v>
          </cell>
        </row>
        <row r="255">
          <cell r="A255" t="str">
            <v>DIEGO ALEJANDRO LURDUY ORTIZ</v>
          </cell>
          <cell r="B255">
            <v>80074475</v>
          </cell>
        </row>
        <row r="256">
          <cell r="A256" t="str">
            <v>DIEGO ALEJANDRO PULIDO BARRAGAN</v>
          </cell>
          <cell r="B256">
            <v>14326146</v>
          </cell>
        </row>
        <row r="257">
          <cell r="A257" t="str">
            <v>DIEGO ALEJANDRO RODRIGUEZ ZULUAGA</v>
          </cell>
          <cell r="B257">
            <v>80030201</v>
          </cell>
        </row>
        <row r="258">
          <cell r="A258" t="str">
            <v>DIEGO ALEXANDER QUINTERO VELASQUEZ</v>
          </cell>
          <cell r="B258">
            <v>75091125</v>
          </cell>
        </row>
        <row r="259">
          <cell r="A259" t="str">
            <v>DIEGO ANDRES NAVARRETE RODRIGUEZ</v>
          </cell>
          <cell r="B259">
            <v>80728629</v>
          </cell>
        </row>
        <row r="260">
          <cell r="A260" t="str">
            <v>DIEGO ARMANDO SARMIENTO SARMIENTO</v>
          </cell>
          <cell r="B260">
            <v>1043001742</v>
          </cell>
        </row>
        <row r="261">
          <cell r="A261" t="str">
            <v>DIEGO FERNANDO GARCIA RIOS</v>
          </cell>
          <cell r="B261">
            <v>18469141</v>
          </cell>
        </row>
        <row r="262">
          <cell r="A262" t="str">
            <v>DIEGO FERNANDO OCHOA LOPEZ</v>
          </cell>
          <cell r="B262">
            <v>1032365033</v>
          </cell>
        </row>
        <row r="263">
          <cell r="A263" t="str">
            <v>DIEGO FERNANDO RAMIREZ HERNANDEZ</v>
          </cell>
          <cell r="B263">
            <v>10030992</v>
          </cell>
        </row>
        <row r="264">
          <cell r="A264" t="str">
            <v>DIEGO FRANCISCO PINEDA PLAZAS</v>
          </cell>
          <cell r="B264">
            <v>80102693</v>
          </cell>
        </row>
        <row r="265">
          <cell r="A265" t="str">
            <v>DIEGO JAVIER RODRIGUEZ GARZON</v>
          </cell>
          <cell r="B265">
            <v>79957810</v>
          </cell>
        </row>
        <row r="266">
          <cell r="A266" t="str">
            <v>DIEGO MAURICIO TAMAYO JARAMILLO</v>
          </cell>
          <cell r="B266">
            <v>7714237</v>
          </cell>
        </row>
        <row r="267">
          <cell r="A267" t="str">
            <v>DOLFI ROJAS BALLESTEROS</v>
          </cell>
          <cell r="B267">
            <v>40415718</v>
          </cell>
        </row>
        <row r="268">
          <cell r="A268" t="str">
            <v>DOLORES FIGUEROA MOSQUERA</v>
          </cell>
          <cell r="B268">
            <v>32295839</v>
          </cell>
        </row>
        <row r="269">
          <cell r="A269" t="str">
            <v>DORA CECILIA BARAJAS RODRIGUEZ</v>
          </cell>
          <cell r="B269">
            <v>35512031</v>
          </cell>
        </row>
        <row r="270">
          <cell r="A270" t="str">
            <v>DORIS ALIETH MARTINEZ AGUILAR</v>
          </cell>
          <cell r="B270">
            <v>52363647</v>
          </cell>
        </row>
        <row r="271">
          <cell r="A271" t="str">
            <v>DORIS YADILA BACCA CAGUAZANGO</v>
          </cell>
          <cell r="B271">
            <v>30731303</v>
          </cell>
        </row>
        <row r="272">
          <cell r="A272" t="str">
            <v>DORIS YANETH GUAUÑA PISSO</v>
          </cell>
          <cell r="B272">
            <v>25276984</v>
          </cell>
        </row>
        <row r="273">
          <cell r="A273" t="str">
            <v xml:space="preserve">DUBERLY EDUARDO MURILLO BARONA </v>
          </cell>
          <cell r="B273">
            <v>79335420</v>
          </cell>
        </row>
        <row r="274">
          <cell r="A274" t="str">
            <v>DUBERNEY CORRALES RAMIREZ</v>
          </cell>
          <cell r="B274">
            <v>9773404</v>
          </cell>
        </row>
        <row r="275">
          <cell r="A275" t="str">
            <v>EDDY SIMON PARGA GARCIA</v>
          </cell>
          <cell r="B275">
            <v>80723574</v>
          </cell>
        </row>
        <row r="276">
          <cell r="A276" t="str">
            <v>EDGAR ALBERTO CASTIBLANCO GONZALEZ</v>
          </cell>
          <cell r="B276">
            <v>19477329</v>
          </cell>
        </row>
        <row r="277">
          <cell r="A277" t="str">
            <v>EDGAR ALEXANDER BAUTISTA MEZA</v>
          </cell>
          <cell r="B277">
            <v>88031778</v>
          </cell>
        </row>
        <row r="278">
          <cell r="A278" t="str">
            <v>EDGAR ALFREDO BURGOS GONZALEZ</v>
          </cell>
          <cell r="B278">
            <v>79638798</v>
          </cell>
        </row>
        <row r="279">
          <cell r="A279" t="str">
            <v xml:space="preserve">EDGAR ALBERTO CASTIBLANCO GONZALEZ </v>
          </cell>
          <cell r="B279">
            <v>19477329</v>
          </cell>
        </row>
        <row r="280">
          <cell r="A280" t="str">
            <v>EDGAR HERNAN ZARAMA REVELO</v>
          </cell>
          <cell r="B280">
            <v>12989938</v>
          </cell>
        </row>
        <row r="281">
          <cell r="A281" t="str">
            <v>EDGAR JAVIER VEGA AROCA</v>
          </cell>
          <cell r="B281">
            <v>19619310</v>
          </cell>
        </row>
        <row r="282">
          <cell r="A282" t="str">
            <v>EDGAR JOHANY FLOREZ ROCHA</v>
          </cell>
          <cell r="B282">
            <v>86058669</v>
          </cell>
        </row>
        <row r="283">
          <cell r="A283" t="str">
            <v>EDGAR OVIDIO HERNANDEZ REYES</v>
          </cell>
          <cell r="B283">
            <v>19259454</v>
          </cell>
        </row>
        <row r="284">
          <cell r="A284" t="str">
            <v>EDGAR RICARDO VARGAS ARIAS</v>
          </cell>
          <cell r="B284">
            <v>72325451</v>
          </cell>
        </row>
        <row r="285">
          <cell r="A285" t="str">
            <v>EDGARDO JOSE QUIROZ PACHECO</v>
          </cell>
          <cell r="B285">
            <v>77187997</v>
          </cell>
        </row>
        <row r="286">
          <cell r="A286" t="str">
            <v>EDICSON PATIÑO MURILLO</v>
          </cell>
          <cell r="B286">
            <v>16161521</v>
          </cell>
        </row>
        <row r="287">
          <cell r="A287" t="str">
            <v>EDIER FRANCISCO MALAVERA PULIDO</v>
          </cell>
          <cell r="B287">
            <v>80227708</v>
          </cell>
        </row>
        <row r="288">
          <cell r="A288" t="str">
            <v>EDIER LUCIRO FERNANDEZ VALLEJO</v>
          </cell>
          <cell r="B288">
            <v>76311566</v>
          </cell>
        </row>
        <row r="289">
          <cell r="A289" t="str">
            <v>EDILSON LOZADA VANEGAS</v>
          </cell>
          <cell r="B289">
            <v>88157857</v>
          </cell>
        </row>
        <row r="290">
          <cell r="A290" t="str">
            <v>EDIMER JACOME SANABRIA</v>
          </cell>
          <cell r="B290">
            <v>91293021</v>
          </cell>
        </row>
        <row r="291">
          <cell r="A291" t="str">
            <v>EDINSON BONILLA JIMENEZ</v>
          </cell>
          <cell r="B291">
            <v>86069634</v>
          </cell>
        </row>
        <row r="292">
          <cell r="A292" t="str">
            <v>EDINSON OSPINA VALENCIA</v>
          </cell>
          <cell r="B292">
            <v>94526658</v>
          </cell>
        </row>
        <row r="293">
          <cell r="A293" t="str">
            <v>EDISON ALFONSO DIAZ BARAJAS</v>
          </cell>
          <cell r="B293">
            <v>79795096</v>
          </cell>
        </row>
        <row r="294">
          <cell r="A294" t="str">
            <v>EDISON CORDOBA CHICANGO</v>
          </cell>
          <cell r="B294">
            <v>16775389</v>
          </cell>
        </row>
        <row r="295">
          <cell r="A295" t="str">
            <v>EDISON ECHEVERRI SOTO</v>
          </cell>
          <cell r="B295">
            <v>10026277</v>
          </cell>
        </row>
        <row r="296">
          <cell r="A296" t="str">
            <v>EDITH MARILUZ MONTES FLOREZ</v>
          </cell>
          <cell r="B296">
            <v>20451079</v>
          </cell>
        </row>
        <row r="297">
          <cell r="A297" t="str">
            <v>EDNA YERY GUTIERREZ PARRA</v>
          </cell>
          <cell r="B297">
            <v>1121844752</v>
          </cell>
        </row>
        <row r="298">
          <cell r="A298" t="str">
            <v>EDNA YESENIA MONTAÑEZ NEMEGUEN</v>
          </cell>
          <cell r="B298">
            <v>1014178129</v>
          </cell>
        </row>
        <row r="299">
          <cell r="A299" t="str">
            <v>EDUARDO CASTRO SOTO</v>
          </cell>
          <cell r="B299">
            <v>93385906</v>
          </cell>
        </row>
        <row r="300">
          <cell r="A300" t="str">
            <v xml:space="preserve">EDUARDO IGNACIO GONZALEZ </v>
          </cell>
          <cell r="B300">
            <v>72159653</v>
          </cell>
        </row>
        <row r="301">
          <cell r="A301" t="str">
            <v>EDUARDO JOSE MARRIAGA GAVIRIA</v>
          </cell>
          <cell r="B301">
            <v>73187998</v>
          </cell>
        </row>
        <row r="302">
          <cell r="A302" t="str">
            <v>EDUIN GIOVANI RIVERA RODRIGUEZ</v>
          </cell>
          <cell r="B302">
            <v>80033258</v>
          </cell>
        </row>
        <row r="303">
          <cell r="A303" t="str">
            <v>EDWAR ANDRES SAAVEDRA BALLESTEROS</v>
          </cell>
          <cell r="B303">
            <v>80541017</v>
          </cell>
        </row>
        <row r="304">
          <cell r="A304" t="str">
            <v>EDWAR VLADIMIR DUARTE RODRIGUEZ</v>
          </cell>
          <cell r="B304">
            <v>1026550812</v>
          </cell>
        </row>
        <row r="305">
          <cell r="A305" t="str">
            <v>EDWARD ALEXANDER SAAVEDRA RICO</v>
          </cell>
          <cell r="B305">
            <v>13508051</v>
          </cell>
        </row>
        <row r="306">
          <cell r="A306" t="str">
            <v>EDWIN ALEXANDER MUÑOZ HERRERA</v>
          </cell>
          <cell r="B306">
            <v>70420671</v>
          </cell>
        </row>
        <row r="307">
          <cell r="A307" t="str">
            <v>EDWIN ALONSO CASTELLANOS SALINAS</v>
          </cell>
          <cell r="B307">
            <v>80004004</v>
          </cell>
        </row>
        <row r="308">
          <cell r="A308" t="str">
            <v>EDWIN DE JESUS SILVERA CORONADO</v>
          </cell>
          <cell r="B308">
            <v>72194508</v>
          </cell>
        </row>
        <row r="309">
          <cell r="A309" t="str">
            <v>EDWIN FERNANDO BARONA RODRIGUEZ</v>
          </cell>
          <cell r="B309">
            <v>1130641511</v>
          </cell>
        </row>
        <row r="310">
          <cell r="A310" t="str">
            <v>EDWIN FERNANDO ZUÑIGA CRUZ</v>
          </cell>
          <cell r="B310">
            <v>5821691</v>
          </cell>
        </row>
        <row r="311">
          <cell r="A311" t="str">
            <v>EDWIN FERNEY VILLAMIZAR PINZON</v>
          </cell>
          <cell r="B311">
            <v>80876161</v>
          </cell>
        </row>
        <row r="312">
          <cell r="A312" t="str">
            <v>EDWIN GERMAN OLAYA VILLALBA</v>
          </cell>
          <cell r="B312">
            <v>1022943437</v>
          </cell>
        </row>
        <row r="313">
          <cell r="A313" t="str">
            <v>EDWIN JAVIER FORERO PEREZ</v>
          </cell>
          <cell r="B313">
            <v>80027551</v>
          </cell>
        </row>
        <row r="314">
          <cell r="A314" t="str">
            <v>EDWIN MACHACON ALVAREZ</v>
          </cell>
          <cell r="B314">
            <v>73156610</v>
          </cell>
        </row>
        <row r="315">
          <cell r="A315" t="str">
            <v>EDWIN ORLANDO LEON MONTERO</v>
          </cell>
          <cell r="B315">
            <v>1019030146</v>
          </cell>
        </row>
        <row r="316">
          <cell r="A316" t="str">
            <v>EDWIN RENE BERNAL RIVERA</v>
          </cell>
          <cell r="B316">
            <v>79902611</v>
          </cell>
        </row>
        <row r="317">
          <cell r="A317" t="str">
            <v>EDWIN ROLANDO GOMEZ PUENTES</v>
          </cell>
          <cell r="B317">
            <v>98398528</v>
          </cell>
        </row>
        <row r="318">
          <cell r="A318" t="str">
            <v>EDWIN SAMUEL RAMIREZ LOSADA</v>
          </cell>
          <cell r="B318">
            <v>79977193</v>
          </cell>
        </row>
        <row r="319">
          <cell r="A319" t="str">
            <v>EDWIN SANTIAGO BAUTISTA QUIROGA</v>
          </cell>
          <cell r="B319">
            <v>1023863468</v>
          </cell>
        </row>
        <row r="320">
          <cell r="A320" t="str">
            <v>EFRAIN ANTONIO CUCUNUBA TOTAITIVE</v>
          </cell>
          <cell r="B320">
            <v>19459411</v>
          </cell>
        </row>
        <row r="321">
          <cell r="A321" t="str">
            <v>EFRAIN COLLAZOS GUERRERO</v>
          </cell>
          <cell r="B321">
            <v>80441338</v>
          </cell>
        </row>
        <row r="322">
          <cell r="A322" t="str">
            <v>EFRAIN HERRERA TORRES</v>
          </cell>
          <cell r="B322">
            <v>73140604</v>
          </cell>
        </row>
        <row r="323">
          <cell r="A323" t="str">
            <v xml:space="preserve">EFREY CANDELA </v>
          </cell>
          <cell r="B323">
            <v>17356305</v>
          </cell>
        </row>
        <row r="324">
          <cell r="A324" t="str">
            <v>ELBIS FREILER QUINTERO GIRALDO</v>
          </cell>
          <cell r="B324">
            <v>6320853</v>
          </cell>
        </row>
        <row r="325">
          <cell r="A325" t="str">
            <v>ELCY JANNETH BARRIGA DIAZ</v>
          </cell>
          <cell r="B325">
            <v>39762965</v>
          </cell>
        </row>
        <row r="326">
          <cell r="A326" t="str">
            <v>ELIANA KATHERINE ARBOLEDA DEL REAL</v>
          </cell>
          <cell r="B326">
            <v>60445544</v>
          </cell>
        </row>
        <row r="327">
          <cell r="A327" t="str">
            <v>ELIANA PAOLA LESMES MORA</v>
          </cell>
          <cell r="B327">
            <v>1116780489</v>
          </cell>
        </row>
        <row r="328">
          <cell r="A328" t="str">
            <v>ELIO ENRIQUE PRADA BELTRAN</v>
          </cell>
          <cell r="B328">
            <v>73581961</v>
          </cell>
        </row>
        <row r="329">
          <cell r="A329" t="str">
            <v>ELISABET USECHE MARIN</v>
          </cell>
          <cell r="B329">
            <v>25166983</v>
          </cell>
        </row>
        <row r="330">
          <cell r="A330" t="str">
            <v>ELIZABETH JAUREGUI REINA</v>
          </cell>
          <cell r="B330">
            <v>41699005</v>
          </cell>
        </row>
        <row r="331">
          <cell r="A331" t="str">
            <v>ELIZABETH MALDONADO LUNA</v>
          </cell>
          <cell r="B331">
            <v>43868229</v>
          </cell>
        </row>
        <row r="332">
          <cell r="A332" t="str">
            <v xml:space="preserve">ELIZABETH NIÑO SOLANO </v>
          </cell>
          <cell r="B332">
            <v>21024942</v>
          </cell>
        </row>
        <row r="333">
          <cell r="A333" t="str">
            <v>ELKIN EMILIO MANTILLA NIÑO</v>
          </cell>
          <cell r="B333">
            <v>13744479</v>
          </cell>
        </row>
        <row r="334">
          <cell r="A334" t="str">
            <v>ELMIS RIOS RODRIGUEZ</v>
          </cell>
          <cell r="B334">
            <v>77090287</v>
          </cell>
        </row>
        <row r="335">
          <cell r="A335" t="str">
            <v>ELSA LUCIA CABRERA GOMEZ</v>
          </cell>
          <cell r="B335">
            <v>59819840</v>
          </cell>
        </row>
        <row r="336">
          <cell r="A336" t="str">
            <v>ELSY VARGAS LOPEZ</v>
          </cell>
          <cell r="B336">
            <v>51932325</v>
          </cell>
        </row>
        <row r="337">
          <cell r="A337" t="str">
            <v>ELVIRA SALCEDO SALCEDO</v>
          </cell>
          <cell r="B337">
            <v>35321130</v>
          </cell>
        </row>
        <row r="338">
          <cell r="A338" t="str">
            <v>ELVIS LEONARDO SIERRA JIMENEZ</v>
          </cell>
          <cell r="B338">
            <v>79787263</v>
          </cell>
        </row>
        <row r="339">
          <cell r="A339" t="str">
            <v>EMILY RICARDO PARRA</v>
          </cell>
          <cell r="B339">
            <v>1030544871</v>
          </cell>
        </row>
        <row r="340">
          <cell r="A340" t="str">
            <v>EMMA PAOLA ANGULO JIMENEZ</v>
          </cell>
          <cell r="B340">
            <v>52383139</v>
          </cell>
        </row>
        <row r="341">
          <cell r="A341" t="str">
            <v>ENDIR ESLIK HURTADO RIVAS</v>
          </cell>
          <cell r="B341">
            <v>11806390</v>
          </cell>
        </row>
        <row r="342">
          <cell r="A342" t="str">
            <v>ENDRIC RAFAEL SALGADO QUIÑONEZ</v>
          </cell>
          <cell r="B342">
            <v>78750825</v>
          </cell>
        </row>
        <row r="343">
          <cell r="A343" t="str">
            <v>ENNA CATALINA MANTILLA QUINTERO</v>
          </cell>
          <cell r="B343">
            <v>1128050124</v>
          </cell>
        </row>
        <row r="344">
          <cell r="A344" t="str">
            <v>ENRIQUE JAIMES ARIAS</v>
          </cell>
          <cell r="B344">
            <v>80072488</v>
          </cell>
        </row>
        <row r="345">
          <cell r="A345" t="str">
            <v>ERICA CRISTINA CARRASCAL GALLEGO</v>
          </cell>
          <cell r="B345">
            <v>43920626</v>
          </cell>
        </row>
        <row r="346">
          <cell r="A346" t="str">
            <v>ERIDIANI ANANGE VIATELA SIERRA</v>
          </cell>
          <cell r="B346">
            <v>52521870</v>
          </cell>
        </row>
        <row r="347">
          <cell r="A347" t="str">
            <v>ERIKA ANDREA LACHE DONOSO</v>
          </cell>
          <cell r="B347">
            <v>1073691092</v>
          </cell>
        </row>
        <row r="348">
          <cell r="A348" t="str">
            <v>ERIKA LILIANA MATIZ BADILLO</v>
          </cell>
          <cell r="B348">
            <v>52491542</v>
          </cell>
        </row>
        <row r="349">
          <cell r="A349" t="str">
            <v>ERIS MORE ORTEGA</v>
          </cell>
          <cell r="B349">
            <v>73146010</v>
          </cell>
        </row>
        <row r="350">
          <cell r="A350" t="str">
            <v xml:space="preserve">ERWIN DARIO ERNESTO MEJIA AFRICANO </v>
          </cell>
          <cell r="B350">
            <v>80819613</v>
          </cell>
        </row>
        <row r="351">
          <cell r="A351" t="str">
            <v>ERWIN FABIO HENAO AYA</v>
          </cell>
          <cell r="B351">
            <v>79886053</v>
          </cell>
        </row>
        <row r="352">
          <cell r="A352" t="str">
            <v>ESNEYDER OSWALDO ORDOÑEZ ANGEL</v>
          </cell>
          <cell r="B352">
            <v>80281987</v>
          </cell>
        </row>
        <row r="353">
          <cell r="A353" t="str">
            <v>ESPERANZA VERGARA PAZ</v>
          </cell>
          <cell r="B353">
            <v>34538657</v>
          </cell>
        </row>
        <row r="354">
          <cell r="A354" t="str">
            <v>ESTHER DEL SOCORRO PORTILLA ARIAS</v>
          </cell>
          <cell r="B354">
            <v>59813585</v>
          </cell>
        </row>
        <row r="355">
          <cell r="A355" t="str">
            <v>EURIPIDES SERRATO BENITEZ</v>
          </cell>
          <cell r="B355">
            <v>11480154</v>
          </cell>
        </row>
        <row r="356">
          <cell r="A356" t="str">
            <v>EVELIO JOSE VIDES CONTRERAS</v>
          </cell>
          <cell r="B356">
            <v>72169739</v>
          </cell>
        </row>
        <row r="357">
          <cell r="A357" t="str">
            <v>EVELYN SUSANA RIVERA RUBIANO</v>
          </cell>
          <cell r="B357">
            <v>1010189373</v>
          </cell>
        </row>
        <row r="358">
          <cell r="A358" t="str">
            <v>EVER EDGAR CAMELO GONZALEZ</v>
          </cell>
          <cell r="B358">
            <v>79415607</v>
          </cell>
        </row>
        <row r="359">
          <cell r="A359" t="str">
            <v>FABIAN ANDRES HERNANDEZ ESPINOSA</v>
          </cell>
          <cell r="B359">
            <v>17421162</v>
          </cell>
        </row>
        <row r="360">
          <cell r="A360" t="str">
            <v>FABIAN MAURICIO MAHECHA LOPEZ</v>
          </cell>
          <cell r="B360">
            <v>1073603005</v>
          </cell>
        </row>
        <row r="361">
          <cell r="A361" t="str">
            <v>FABIAN RICARDO GONZALEZ RAMOS</v>
          </cell>
          <cell r="B361">
            <v>79925793</v>
          </cell>
        </row>
        <row r="362">
          <cell r="A362" t="str">
            <v>FABIAN RICARDO GONZALEZ ROA</v>
          </cell>
          <cell r="B362">
            <v>1049602264</v>
          </cell>
        </row>
        <row r="363">
          <cell r="A363" t="str">
            <v>FABIO ENRIQUE ORTIZ PIÑEROS</v>
          </cell>
          <cell r="B363">
            <v>79599771</v>
          </cell>
        </row>
        <row r="364">
          <cell r="A364" t="str">
            <v>FARID NICOLAS ESLAIT ZAMBRANO</v>
          </cell>
          <cell r="B364">
            <v>72262201</v>
          </cell>
        </row>
        <row r="365">
          <cell r="A365" t="str">
            <v>FEIRY HAALSON BARRAGAN SOCHA</v>
          </cell>
          <cell r="B365">
            <v>86010416</v>
          </cell>
        </row>
        <row r="366">
          <cell r="A366" t="str">
            <v>FELIPE ALBERTO GARCIA SANCHEZ</v>
          </cell>
          <cell r="B366">
            <v>9976528</v>
          </cell>
        </row>
        <row r="367">
          <cell r="A367" t="str">
            <v>FELIPE SANTIAGO NEIRA RIVERA</v>
          </cell>
          <cell r="B367">
            <v>1019008714</v>
          </cell>
        </row>
        <row r="368">
          <cell r="A368" t="str">
            <v>FELIX ANTONIO CRUZ BENAVIDES</v>
          </cell>
          <cell r="B368">
            <v>19433379</v>
          </cell>
        </row>
        <row r="369">
          <cell r="A369" t="str">
            <v>FELIX MANUEL PAJARO RINCON</v>
          </cell>
          <cell r="B369">
            <v>8834018</v>
          </cell>
        </row>
        <row r="370">
          <cell r="A370" t="str">
            <v>FERNANDO ANDRES DIAZ RODRIGUEZ</v>
          </cell>
          <cell r="B370">
            <v>1032363326</v>
          </cell>
        </row>
        <row r="371">
          <cell r="A371" t="str">
            <v>FERNANDO BERNAL ROMERO</v>
          </cell>
          <cell r="B371">
            <v>79737591</v>
          </cell>
        </row>
        <row r="372">
          <cell r="A372" t="str">
            <v>FERNANDO FERNANDEZ RODRIGUEZ</v>
          </cell>
          <cell r="B372">
            <v>19408226</v>
          </cell>
        </row>
        <row r="373">
          <cell r="A373" t="str">
            <v>FERNANDO PAUL RACEDO PEREZ</v>
          </cell>
          <cell r="B373">
            <v>1047415395</v>
          </cell>
        </row>
        <row r="374">
          <cell r="A374" t="str">
            <v>FERNANDO RIOS MEJIA</v>
          </cell>
          <cell r="B374">
            <v>16553362</v>
          </cell>
        </row>
        <row r="375">
          <cell r="A375" t="str">
            <v>FERNEY CARDONA HERNANDEZ</v>
          </cell>
          <cell r="B375">
            <v>16115529</v>
          </cell>
        </row>
        <row r="376">
          <cell r="A376" t="str">
            <v>FERNEY EDUARDO MONTENEGRO SIERRA</v>
          </cell>
          <cell r="B376">
            <v>11256874</v>
          </cell>
        </row>
        <row r="377">
          <cell r="A377" t="str">
            <v>FERNEY LEONARDO CASTELLANOS ROJAS</v>
          </cell>
          <cell r="B377">
            <v>80802241</v>
          </cell>
        </row>
        <row r="378">
          <cell r="A378" t="str">
            <v>FIDEL ERNESTO LOPEZ ARCINIEGAS</v>
          </cell>
          <cell r="B378">
            <v>94369601</v>
          </cell>
        </row>
        <row r="379">
          <cell r="A379" t="str">
            <v>FLOR BIANEY RINCON RODRIGUEZ</v>
          </cell>
          <cell r="B379">
            <v>23926816</v>
          </cell>
        </row>
        <row r="380">
          <cell r="A380" t="str">
            <v>FLOR ELVIA URREGO MARTINEZ</v>
          </cell>
          <cell r="B380">
            <v>41794011</v>
          </cell>
        </row>
        <row r="381">
          <cell r="A381" t="str">
            <v>FLOR NALLIBER DOMINGUEZ TORRES</v>
          </cell>
          <cell r="B381">
            <v>40316314</v>
          </cell>
        </row>
        <row r="382">
          <cell r="A382" t="str">
            <v>FRANCISCA ROZO DE ZAMUDIO</v>
          </cell>
          <cell r="B382">
            <v>37241085</v>
          </cell>
        </row>
        <row r="383">
          <cell r="A383" t="str">
            <v>FRANCISCO ANTONIO AILLON VERA</v>
          </cell>
          <cell r="B383">
            <v>13483063</v>
          </cell>
        </row>
        <row r="384">
          <cell r="A384" t="str">
            <v>FRANCISCO JAVIER GARCIA MEDINA</v>
          </cell>
          <cell r="B384">
            <v>18496419</v>
          </cell>
        </row>
        <row r="385">
          <cell r="A385" t="str">
            <v>FRANCISCO JAVIER MONEDERO CADENA</v>
          </cell>
          <cell r="B385">
            <v>1130682042</v>
          </cell>
        </row>
        <row r="386">
          <cell r="A386" t="str">
            <v>FRANCISCO JAVIER NARVAEZ RESTREPO</v>
          </cell>
          <cell r="B386">
            <v>71762925</v>
          </cell>
        </row>
        <row r="387">
          <cell r="A387" t="str">
            <v>FRANK DANIEL RAMOS CHAPARRO</v>
          </cell>
          <cell r="B387">
            <v>71762925</v>
          </cell>
        </row>
        <row r="388">
          <cell r="A388" t="str">
            <v>FRANK EDIER MENDEZ CORDOBA</v>
          </cell>
          <cell r="B388">
            <v>12198947</v>
          </cell>
        </row>
        <row r="389">
          <cell r="A389" t="str">
            <v>FREDDY ANDRES ZARAMA REVELO</v>
          </cell>
          <cell r="B389">
            <v>98390466</v>
          </cell>
        </row>
        <row r="390">
          <cell r="A390" t="str">
            <v>FREDDY TOLEDO BERMEO</v>
          </cell>
          <cell r="B390">
            <v>12265849</v>
          </cell>
        </row>
        <row r="391">
          <cell r="A391" t="str">
            <v xml:space="preserve">FREDY ALONSO FUENTES </v>
          </cell>
          <cell r="B391">
            <v>7171113</v>
          </cell>
        </row>
        <row r="392">
          <cell r="A392" t="str">
            <v>FREDY ALONSO MESA SANCHEZ</v>
          </cell>
          <cell r="B392">
            <v>74188181</v>
          </cell>
        </row>
        <row r="393">
          <cell r="A393" t="str">
            <v xml:space="preserve">FREDY ENRIQUE SARMIENTO ROMERO </v>
          </cell>
          <cell r="B393">
            <v>79910806</v>
          </cell>
        </row>
        <row r="394">
          <cell r="A394" t="str">
            <v>FREDY GONZALO PAZ CAICEDO</v>
          </cell>
          <cell r="B394">
            <v>5207674</v>
          </cell>
        </row>
        <row r="395">
          <cell r="A395" t="str">
            <v>FREDY JULIAN APONTE ALMECIGA</v>
          </cell>
          <cell r="B395">
            <v>11233414</v>
          </cell>
        </row>
        <row r="396">
          <cell r="A396" t="str">
            <v>FREDY MENDEZ RUIZ</v>
          </cell>
          <cell r="B396">
            <v>11447243</v>
          </cell>
        </row>
        <row r="397">
          <cell r="A397" t="str">
            <v>FREDY WILMAN GUERRA OYUELA</v>
          </cell>
          <cell r="B397">
            <v>79414751</v>
          </cell>
        </row>
        <row r="398">
          <cell r="A398" t="str">
            <v>FREID MARTIN ANDRADE CASTRO</v>
          </cell>
          <cell r="B398">
            <v>98378793</v>
          </cell>
        </row>
        <row r="399">
          <cell r="A399" t="str">
            <v>FREYA MARIA GALVEZ MORENO</v>
          </cell>
          <cell r="B399">
            <v>31555022</v>
          </cell>
        </row>
        <row r="400">
          <cell r="A400" t="str">
            <v>GABRIEL CRUZ VARGAS</v>
          </cell>
          <cell r="B400">
            <v>6613149</v>
          </cell>
        </row>
        <row r="401">
          <cell r="A401" t="str">
            <v>GABRIEL EDUARDO RIOS PARRA</v>
          </cell>
          <cell r="B401">
            <v>10050322</v>
          </cell>
        </row>
        <row r="402">
          <cell r="A402" t="str">
            <v>GABRIEL GUERRERO MORANTES</v>
          </cell>
          <cell r="B402">
            <v>74327209</v>
          </cell>
        </row>
        <row r="403">
          <cell r="A403" t="str">
            <v>GEIDY MIREYA GOMEZ FEO</v>
          </cell>
          <cell r="B403">
            <v>52655683</v>
          </cell>
        </row>
        <row r="404">
          <cell r="A404" t="str">
            <v>GEISER GERALDI ACEVEDO FLOREZ</v>
          </cell>
          <cell r="B404">
            <v>1121207275</v>
          </cell>
        </row>
        <row r="405">
          <cell r="A405" t="str">
            <v>GELMER RODRIGUEZ AGUIRRE</v>
          </cell>
          <cell r="B405">
            <v>79284762</v>
          </cell>
        </row>
        <row r="406">
          <cell r="A406" t="str">
            <v>GEMMA JUDITH ANGEL VARGAS</v>
          </cell>
          <cell r="B406">
            <v>26427205</v>
          </cell>
        </row>
        <row r="407">
          <cell r="A407" t="str">
            <v xml:space="preserve">GEMNY ESPERANZA MAURNO </v>
          </cell>
          <cell r="B407">
            <v>68287802</v>
          </cell>
        </row>
        <row r="408">
          <cell r="A408" t="str">
            <v>GEOVANNY ORLANDO ASCUNTAR CHICAIZA</v>
          </cell>
          <cell r="B408">
            <v>5204445</v>
          </cell>
        </row>
        <row r="409">
          <cell r="A409" t="str">
            <v>GEOVANNY PELAEZ QUICENO</v>
          </cell>
          <cell r="B409">
            <v>10289006</v>
          </cell>
        </row>
        <row r="410">
          <cell r="A410" t="str">
            <v>GEOVANNY URIBE ARENILLA</v>
          </cell>
          <cell r="B410">
            <v>18928480</v>
          </cell>
        </row>
        <row r="411">
          <cell r="A411" t="str">
            <v>GERARDO ENRIQUE GONZALEZ HENRIQUEZ</v>
          </cell>
          <cell r="B411">
            <v>7142669</v>
          </cell>
        </row>
        <row r="412">
          <cell r="A412" t="str">
            <v>GERMAN ADOLFO LOAIZA OCAMPO</v>
          </cell>
          <cell r="B412">
            <v>75035436</v>
          </cell>
        </row>
        <row r="413">
          <cell r="A413" t="str">
            <v>GERMAN ARTURO DE LEON PORRAS</v>
          </cell>
          <cell r="B413">
            <v>72217286</v>
          </cell>
        </row>
        <row r="414">
          <cell r="A414" t="str">
            <v>GERMAN DARIO ARIAS ESCOBAR</v>
          </cell>
          <cell r="B414">
            <v>75089644</v>
          </cell>
        </row>
        <row r="415">
          <cell r="A415" t="str">
            <v>GERMAN DAVID ARROYAVE RENDON</v>
          </cell>
          <cell r="B415">
            <v>14798724</v>
          </cell>
        </row>
        <row r="416">
          <cell r="A416" t="str">
            <v>GERMAN EDGARDO GUZMAN PATIÑO</v>
          </cell>
          <cell r="B416">
            <v>5991266</v>
          </cell>
        </row>
        <row r="417">
          <cell r="A417" t="str">
            <v>GERMAN RUBIANO BELTRAN</v>
          </cell>
          <cell r="B417">
            <v>79347330</v>
          </cell>
        </row>
        <row r="418">
          <cell r="A418" t="str">
            <v>GERMAN SANTIAGO BARRERO SANCHEZ</v>
          </cell>
          <cell r="B418">
            <v>7174162</v>
          </cell>
        </row>
        <row r="419">
          <cell r="A419" t="str">
            <v>GERMAN VELOZA ARIZMENDY</v>
          </cell>
          <cell r="B419">
            <v>19259584</v>
          </cell>
        </row>
        <row r="420">
          <cell r="A420" t="str">
            <v>GILIA INES VASQUEZ RODRIGUEZ</v>
          </cell>
          <cell r="B420">
            <v>51638528</v>
          </cell>
        </row>
        <row r="421">
          <cell r="A421" t="str">
            <v>GILMER MOISES AMEZQUITA MONROY</v>
          </cell>
          <cell r="B421">
            <v>79717103</v>
          </cell>
        </row>
        <row r="422">
          <cell r="A422" t="str">
            <v>GINA CONCEPCION ANGULO MENDOZA</v>
          </cell>
          <cell r="B422">
            <v>1047369103</v>
          </cell>
        </row>
        <row r="423">
          <cell r="A423" t="str">
            <v>GINA MILENA DIAZ SERRANO</v>
          </cell>
          <cell r="B423">
            <v>63556323</v>
          </cell>
        </row>
        <row r="424">
          <cell r="A424" t="str">
            <v>GINA PAOLA DUEÑAS BARBOSA</v>
          </cell>
          <cell r="B424">
            <v>52382959</v>
          </cell>
        </row>
        <row r="425">
          <cell r="A425" t="str">
            <v xml:space="preserve">GINA SUCEL ACEVEDO </v>
          </cell>
          <cell r="B425">
            <v>40331795</v>
          </cell>
        </row>
        <row r="426">
          <cell r="A426" t="str">
            <v>GLADYS CUEVAS HERNANDEZ</v>
          </cell>
          <cell r="B426">
            <v>63446674</v>
          </cell>
        </row>
        <row r="427">
          <cell r="A427" t="str">
            <v>GLADYS POLO FLOREZ</v>
          </cell>
          <cell r="B427">
            <v>51780014</v>
          </cell>
        </row>
        <row r="428">
          <cell r="A428" t="str">
            <v>GLEYDER YOHANA GUERRA MORA</v>
          </cell>
          <cell r="B428">
            <v>20716312</v>
          </cell>
        </row>
        <row r="429">
          <cell r="A429" t="str">
            <v>GLORIA ALEJANDRA MORENO GAMEZ</v>
          </cell>
          <cell r="B429">
            <v>52269116</v>
          </cell>
        </row>
        <row r="430">
          <cell r="A430" t="str">
            <v>GLORIA ANDREA SUAREZ ROSERO</v>
          </cell>
          <cell r="B430">
            <v>36860865</v>
          </cell>
        </row>
        <row r="431">
          <cell r="A431" t="str">
            <v>GLORIA ESPERANZA LIZARAZO SALAZAR</v>
          </cell>
          <cell r="B431">
            <v>23637912</v>
          </cell>
        </row>
        <row r="432">
          <cell r="A432" t="str">
            <v>GLORIA MARIA VIZCAINO GUEVARA</v>
          </cell>
          <cell r="B432">
            <v>21190642</v>
          </cell>
        </row>
        <row r="433">
          <cell r="A433" t="str">
            <v>GLORIA PATRICIA MIRA CORREA</v>
          </cell>
          <cell r="B433">
            <v>43029132</v>
          </cell>
        </row>
        <row r="434">
          <cell r="A434" t="str">
            <v>GLORIA PATRICIA PEREZ DIAZ</v>
          </cell>
          <cell r="B434">
            <v>1085249478</v>
          </cell>
        </row>
        <row r="435">
          <cell r="A435" t="str">
            <v>GLORIA SANINT JARAMILLO</v>
          </cell>
          <cell r="B435">
            <v>33155651</v>
          </cell>
        </row>
        <row r="436">
          <cell r="A436" t="str">
            <v>GREYS AMPARO PEREIRA APARICIO</v>
          </cell>
          <cell r="B436">
            <v>1047420675</v>
          </cell>
        </row>
        <row r="437">
          <cell r="A437" t="str">
            <v>GUADALUPE SANCHEZ PALMA</v>
          </cell>
          <cell r="B437">
            <v>42499411</v>
          </cell>
        </row>
        <row r="438">
          <cell r="A438" t="str">
            <v>GUIDO FERNANDO COLORADO VELEZ</v>
          </cell>
          <cell r="B438">
            <v>94532129</v>
          </cell>
        </row>
        <row r="439">
          <cell r="A439" t="str">
            <v>GUILLERMINA YAGUARA PEDROZA</v>
          </cell>
          <cell r="B439">
            <v>40443921</v>
          </cell>
        </row>
        <row r="440">
          <cell r="A440" t="str">
            <v>GUILLERMO ANTONIO CARDONA ROJAS</v>
          </cell>
          <cell r="B440">
            <v>73113832</v>
          </cell>
        </row>
        <row r="441">
          <cell r="A441" t="str">
            <v>GUILLERMO BARBOSA ALGARRA</v>
          </cell>
          <cell r="B441">
            <v>80234741</v>
          </cell>
        </row>
        <row r="442">
          <cell r="A442" t="str">
            <v>GUILLERMO NEMPEQUE CAÑON</v>
          </cell>
          <cell r="B442">
            <v>19452913</v>
          </cell>
        </row>
        <row r="443">
          <cell r="A443" t="str">
            <v>GUSTAVO ADOLFO QUINTERO VELEZ</v>
          </cell>
          <cell r="B443">
            <v>75037790</v>
          </cell>
        </row>
        <row r="444">
          <cell r="A444" t="str">
            <v xml:space="preserve">GUSTAVO ALBERTO PADILLA </v>
          </cell>
          <cell r="B444">
            <v>19462757</v>
          </cell>
        </row>
        <row r="445">
          <cell r="A445" t="str">
            <v>GUSTAVO BAYONA VARGAS</v>
          </cell>
          <cell r="B445">
            <v>79623516</v>
          </cell>
        </row>
        <row r="446">
          <cell r="A446" t="str">
            <v>GUSTAVO ELIECER REYES LANZZIANO</v>
          </cell>
          <cell r="B446">
            <v>1049613986</v>
          </cell>
        </row>
        <row r="447">
          <cell r="A447" t="str">
            <v>GUSTAVO HERNANDO VEGA IRIARTE</v>
          </cell>
          <cell r="B447">
            <v>17655925</v>
          </cell>
        </row>
        <row r="448">
          <cell r="A448" t="str">
            <v>GUSTAVO MONROY RIVERA</v>
          </cell>
          <cell r="B448">
            <v>19302966</v>
          </cell>
        </row>
        <row r="449">
          <cell r="A449" t="str">
            <v>GUSTAVO SOLANO FAJARDO</v>
          </cell>
          <cell r="B449">
            <v>79050892</v>
          </cell>
        </row>
        <row r="450">
          <cell r="A450" t="str">
            <v>HAMINTON HAIR CIFUENTES MONTEALEGRE</v>
          </cell>
          <cell r="B450">
            <v>80148462</v>
          </cell>
        </row>
        <row r="451">
          <cell r="A451" t="str">
            <v>HANNE MEDINA DOSANTOS</v>
          </cell>
          <cell r="B451">
            <v>40179426</v>
          </cell>
        </row>
        <row r="452">
          <cell r="A452" t="str">
            <v>HAROLD DAVID PEÑA MORENO</v>
          </cell>
          <cell r="B452">
            <v>79987754</v>
          </cell>
        </row>
        <row r="453">
          <cell r="A453" t="str">
            <v>HAROLD FABIAN BASTIDAS CRUZ</v>
          </cell>
          <cell r="B453">
            <v>1085245141</v>
          </cell>
        </row>
        <row r="454">
          <cell r="A454" t="str">
            <v>HECTOR FABIO ACEVEDO ALEGRIA</v>
          </cell>
          <cell r="B454">
            <v>94326813</v>
          </cell>
        </row>
        <row r="455">
          <cell r="A455" t="str">
            <v>HECTOR FABIO VALENCIA CONDE</v>
          </cell>
          <cell r="B455">
            <v>94356169</v>
          </cell>
        </row>
        <row r="456">
          <cell r="A456" t="str">
            <v>HECTOR MANUEL RODRIGUEZ GARCIA</v>
          </cell>
          <cell r="B456">
            <v>80179854</v>
          </cell>
        </row>
        <row r="457">
          <cell r="A457" t="str">
            <v>HECTOR SANCHEZ NOVAL</v>
          </cell>
          <cell r="B457">
            <v>19473262</v>
          </cell>
        </row>
        <row r="458">
          <cell r="A458" t="str">
            <v>HEIDI CASTRO NIÑO</v>
          </cell>
          <cell r="B458">
            <v>22644472</v>
          </cell>
        </row>
        <row r="459">
          <cell r="A459" t="str">
            <v>HEIDY KATHERINE PEÑUELA PEREZ</v>
          </cell>
          <cell r="B459">
            <v>1031120689</v>
          </cell>
        </row>
        <row r="460">
          <cell r="A460" t="str">
            <v>HEIDY PATRICIA QUINTERO SANTAMARIA</v>
          </cell>
          <cell r="B460">
            <v>22464885</v>
          </cell>
        </row>
        <row r="461">
          <cell r="A461" t="str">
            <v>HELBERT ISRAEL ACOSTA ALARCON</v>
          </cell>
          <cell r="B461">
            <v>79885176</v>
          </cell>
        </row>
        <row r="462">
          <cell r="A462" t="str">
            <v>HELBERT ORTIZ QUINTERO</v>
          </cell>
          <cell r="B462">
            <v>80226421</v>
          </cell>
        </row>
        <row r="463">
          <cell r="A463" t="str">
            <v>HELMAN ALEXIS ORTIZ VILLAMIZAR</v>
          </cell>
          <cell r="B463">
            <v>88244765</v>
          </cell>
        </row>
        <row r="464">
          <cell r="A464" t="str">
            <v xml:space="preserve">HELMAN HUMBERTO CARREÑO </v>
          </cell>
          <cell r="B464">
            <v>1061548</v>
          </cell>
        </row>
        <row r="465">
          <cell r="A465" t="str">
            <v>HELSINBER BOGOTA MOTTA</v>
          </cell>
          <cell r="B465">
            <v>79215386</v>
          </cell>
        </row>
        <row r="466">
          <cell r="A466" t="str">
            <v>HEMEL ROGELIO CRUZ PALACIO</v>
          </cell>
          <cell r="B466">
            <v>79004627</v>
          </cell>
        </row>
        <row r="467">
          <cell r="A467" t="str">
            <v>HENRY ALBERTO TORRES CEDANO</v>
          </cell>
          <cell r="B467">
            <v>93125633</v>
          </cell>
        </row>
        <row r="468">
          <cell r="A468" t="str">
            <v>HENRY ANTONIO OLIVARES CARDENAS</v>
          </cell>
          <cell r="B468">
            <v>13862072</v>
          </cell>
        </row>
        <row r="469">
          <cell r="A469" t="str">
            <v>HENRY ARMANDO COLLAZOS LOPEZ</v>
          </cell>
          <cell r="B469">
            <v>79365348</v>
          </cell>
        </row>
        <row r="470">
          <cell r="A470" t="str">
            <v>HENRY CASTAÑEDA LOPEZ</v>
          </cell>
          <cell r="B470">
            <v>12906726</v>
          </cell>
        </row>
        <row r="471">
          <cell r="A471" t="str">
            <v>HENRY CORREDOR HERNANDEZ</v>
          </cell>
          <cell r="B471">
            <v>91268131</v>
          </cell>
        </row>
        <row r="472">
          <cell r="A472" t="str">
            <v>HENRY ERNESTO PRECIADO CANTOR</v>
          </cell>
          <cell r="B472">
            <v>79915303</v>
          </cell>
        </row>
        <row r="473">
          <cell r="A473" t="str">
            <v>HENRY FERNANDO MURILLO ARANGO</v>
          </cell>
          <cell r="B473">
            <v>94417073</v>
          </cell>
        </row>
        <row r="474">
          <cell r="A474" t="str">
            <v>HENRY GEOVANI AFRICANO PEREZ</v>
          </cell>
          <cell r="B474">
            <v>74185483</v>
          </cell>
        </row>
        <row r="475">
          <cell r="A475" t="str">
            <v>HENRY MAURICIO MACIAS SUAREZ</v>
          </cell>
          <cell r="B475">
            <v>80070523</v>
          </cell>
        </row>
        <row r="476">
          <cell r="A476" t="str">
            <v>HENRY ORLANDO PINEDA RODRIGUEZ</v>
          </cell>
          <cell r="B476">
            <v>80470847</v>
          </cell>
        </row>
        <row r="477">
          <cell r="A477" t="str">
            <v>HENRY YESID RUIZ GONZALEZ</v>
          </cell>
          <cell r="B477">
            <v>79855588</v>
          </cell>
        </row>
        <row r="478">
          <cell r="A478" t="str">
            <v>HERLYN OSWALDO NASAYO FRANCO</v>
          </cell>
          <cell r="B478">
            <v>5633214</v>
          </cell>
        </row>
        <row r="479">
          <cell r="A479" t="str">
            <v>HERMAN EDUARDO PARDO FORERO</v>
          </cell>
          <cell r="B479">
            <v>79921839</v>
          </cell>
        </row>
        <row r="480">
          <cell r="A480" t="str">
            <v>HERNAN ALONSO CRUZ DIAZ</v>
          </cell>
          <cell r="B480">
            <v>73191970</v>
          </cell>
        </row>
        <row r="481">
          <cell r="A481" t="str">
            <v>HERNAN ENRIQUE RAMOS ACOSTA</v>
          </cell>
          <cell r="B481">
            <v>72189260</v>
          </cell>
        </row>
        <row r="482">
          <cell r="A482" t="str">
            <v>HERNANDO JUAN FERRUCHO VERGARA</v>
          </cell>
          <cell r="B482">
            <v>15041122</v>
          </cell>
        </row>
        <row r="483">
          <cell r="A483" t="str">
            <v>HERNANDO MANUEL TEHERAN CASTRO</v>
          </cell>
          <cell r="B483">
            <v>3805928</v>
          </cell>
        </row>
        <row r="484">
          <cell r="A484" t="str">
            <v>HERNANDO SARMIENTO PEÑARANDA</v>
          </cell>
          <cell r="B484">
            <v>85462635</v>
          </cell>
        </row>
        <row r="485">
          <cell r="A485" t="str">
            <v>HERNEY MAURICIO PESCADOR TORO</v>
          </cell>
          <cell r="B485">
            <v>9871177</v>
          </cell>
        </row>
        <row r="486">
          <cell r="A486" t="str">
            <v>HUGO FERNARDO HERNANDEZ JARAMILLO</v>
          </cell>
          <cell r="B486">
            <v>1116722339</v>
          </cell>
        </row>
        <row r="487">
          <cell r="A487" t="str">
            <v>HUMBERTO ALONSO VILLAMIZAR REDONDO</v>
          </cell>
          <cell r="B487">
            <v>88229172</v>
          </cell>
        </row>
        <row r="488">
          <cell r="A488" t="str">
            <v>HUMBERTO VELASQUEZ ARDILA</v>
          </cell>
          <cell r="B488">
            <v>17336974</v>
          </cell>
        </row>
        <row r="489">
          <cell r="A489" t="str">
            <v>IAN SERGIO BUENO AGUIRRE</v>
          </cell>
          <cell r="B489">
            <v>79413203</v>
          </cell>
        </row>
        <row r="490">
          <cell r="A490" t="str">
            <v>IBETH SENOVIA GUTIERREZ GUARDO</v>
          </cell>
          <cell r="B490">
            <v>30762702</v>
          </cell>
        </row>
        <row r="491">
          <cell r="A491" t="str">
            <v>IBSEN MORENO VEGA</v>
          </cell>
          <cell r="B491">
            <v>73575474</v>
          </cell>
        </row>
        <row r="492">
          <cell r="A492" t="str">
            <v>ILSA STELLA ROJAS LOPEZ</v>
          </cell>
          <cell r="B492">
            <v>52106508</v>
          </cell>
        </row>
        <row r="493">
          <cell r="A493" t="str">
            <v>ILVIS PATRICIA SERRANO BORNACELLI</v>
          </cell>
          <cell r="B493">
            <v>36551065</v>
          </cell>
        </row>
        <row r="494">
          <cell r="A494" t="str">
            <v>INDIRA RINCON RUBIO</v>
          </cell>
          <cell r="B494">
            <v>60386957</v>
          </cell>
        </row>
        <row r="495">
          <cell r="A495" t="str">
            <v>INGRID DAYAN DE LA PAVA LADINO</v>
          </cell>
          <cell r="B495">
            <v>1022350074</v>
          </cell>
        </row>
        <row r="496">
          <cell r="A496" t="str">
            <v>INGRIT STEFFANNY CASTILLO SUAREZ</v>
          </cell>
          <cell r="B496">
            <v>1099205839</v>
          </cell>
        </row>
        <row r="497">
          <cell r="A497" t="str">
            <v>INGRY LORENA MARMOLEJO LLANOS</v>
          </cell>
          <cell r="B497">
            <v>66659894</v>
          </cell>
        </row>
        <row r="498">
          <cell r="A498" t="str">
            <v>IRINA PAOLA TRESPALACIOS VANEGAS</v>
          </cell>
          <cell r="B498">
            <v>39022162</v>
          </cell>
        </row>
        <row r="499">
          <cell r="A499" t="str">
            <v>IRWIN FRANCISCO PALACIOS CASAS</v>
          </cell>
          <cell r="B499">
            <v>11803564</v>
          </cell>
        </row>
        <row r="500">
          <cell r="A500" t="str">
            <v>ISABEL CRISTINA AVILA LOPEZ</v>
          </cell>
          <cell r="B500">
            <v>1116242764</v>
          </cell>
        </row>
        <row r="501">
          <cell r="A501" t="str">
            <v>ISABEL CRISTINA RAMIREZ VILLEGAS</v>
          </cell>
          <cell r="B501">
            <v>52834199</v>
          </cell>
        </row>
        <row r="502">
          <cell r="A502" t="str">
            <v>ISABEL ROSARIO OÑATE AMAYA</v>
          </cell>
          <cell r="B502">
            <v>56053652</v>
          </cell>
        </row>
        <row r="503">
          <cell r="A503" t="str">
            <v>IVAN ANTONIO HERRERA PEREZ</v>
          </cell>
          <cell r="B503">
            <v>72223387</v>
          </cell>
        </row>
        <row r="504">
          <cell r="A504" t="str">
            <v>IVAN DARIO GOMEZ MALAGON</v>
          </cell>
          <cell r="B504">
            <v>80184874</v>
          </cell>
        </row>
        <row r="505">
          <cell r="A505" t="str">
            <v>IVAN JAVIER SILVA MIRANDA</v>
          </cell>
          <cell r="B505">
            <v>80141650</v>
          </cell>
        </row>
        <row r="506">
          <cell r="A506" t="str">
            <v>IVAN MARTINEZ CUELLAR</v>
          </cell>
          <cell r="B506">
            <v>1017140950</v>
          </cell>
        </row>
        <row r="507">
          <cell r="A507" t="str">
            <v>IVAN RICARDO CRUZ PALECHOR</v>
          </cell>
          <cell r="B507">
            <v>76332413</v>
          </cell>
        </row>
        <row r="508">
          <cell r="A508" t="str">
            <v>IVETTE ISLEEN ABELLA BOLIVAR</v>
          </cell>
          <cell r="B508">
            <v>38610244</v>
          </cell>
        </row>
        <row r="509">
          <cell r="A509" t="str">
            <v>JACKELINE MURCIA MOLINA</v>
          </cell>
          <cell r="B509">
            <v>65770612</v>
          </cell>
        </row>
        <row r="510">
          <cell r="A510" t="str">
            <v>JACKIE HERNANDO VARGAS LONDOÑO</v>
          </cell>
          <cell r="B510">
            <v>14620834</v>
          </cell>
        </row>
        <row r="511">
          <cell r="A511" t="str">
            <v>JACOB MANUEL PALOMO PACHECO</v>
          </cell>
          <cell r="B511">
            <v>78744621</v>
          </cell>
        </row>
        <row r="512">
          <cell r="A512" t="str">
            <v>JADER ARBEY GOMEZ RESTREPO</v>
          </cell>
          <cell r="B512">
            <v>71337241</v>
          </cell>
        </row>
        <row r="513">
          <cell r="A513" t="str">
            <v>JADER OSWALDO GARCIA VILLA</v>
          </cell>
          <cell r="B513">
            <v>89008982</v>
          </cell>
        </row>
        <row r="514">
          <cell r="A514" t="str">
            <v>JAIME ALONSO SANCHEZ CARDENAS</v>
          </cell>
          <cell r="B514">
            <v>79529005</v>
          </cell>
        </row>
        <row r="515">
          <cell r="A515" t="str">
            <v>JAIME ANDERSON YEPES SALAZAR</v>
          </cell>
          <cell r="B515">
            <v>71377101</v>
          </cell>
        </row>
        <row r="516">
          <cell r="A516" t="str">
            <v>JAIME ANDRES FRANCO SOTO</v>
          </cell>
          <cell r="B516">
            <v>6387068</v>
          </cell>
        </row>
        <row r="517">
          <cell r="A517" t="str">
            <v>JAIME ANDRES HIGUERA PEÑUELA</v>
          </cell>
          <cell r="B517">
            <v>1020720079</v>
          </cell>
        </row>
        <row r="518">
          <cell r="A518" t="str">
            <v>JAIME ANDRES LOPEZ BOLIVAR</v>
          </cell>
          <cell r="B518">
            <v>98637974</v>
          </cell>
        </row>
        <row r="519">
          <cell r="A519" t="str">
            <v>JAIME ANDRES VELASQUEZ CERON</v>
          </cell>
          <cell r="B519">
            <v>13069480</v>
          </cell>
        </row>
        <row r="520">
          <cell r="A520" t="str">
            <v>JAIME CUERVO PAEZ</v>
          </cell>
          <cell r="B520">
            <v>10231824</v>
          </cell>
        </row>
        <row r="521">
          <cell r="A521" t="str">
            <v>JAIME ENRIQUE ORTIZ GOMEZ</v>
          </cell>
          <cell r="B521">
            <v>79334481</v>
          </cell>
        </row>
        <row r="522">
          <cell r="A522" t="str">
            <v>JAIME HERNAN GARCIA GONZALEZ</v>
          </cell>
          <cell r="B522">
            <v>3276776</v>
          </cell>
        </row>
        <row r="523">
          <cell r="A523" t="str">
            <v>JAIME MEDINA MARIN</v>
          </cell>
          <cell r="B523">
            <v>16726404</v>
          </cell>
        </row>
        <row r="524">
          <cell r="A524" t="str">
            <v>JAIME NIÑO MENDIVELSO</v>
          </cell>
          <cell r="B524">
            <v>79536987</v>
          </cell>
        </row>
        <row r="525">
          <cell r="A525" t="str">
            <v>JAIME PULIDO PUENTES</v>
          </cell>
          <cell r="B525">
            <v>7227469</v>
          </cell>
        </row>
        <row r="526">
          <cell r="A526" t="str">
            <v>JAIME QUINTERO PINILLA</v>
          </cell>
          <cell r="B526">
            <v>6009908</v>
          </cell>
        </row>
        <row r="527">
          <cell r="A527" t="str">
            <v>JAIR ALBERTO ROBLES DIAZ</v>
          </cell>
          <cell r="B527">
            <v>18009754</v>
          </cell>
        </row>
        <row r="528">
          <cell r="A528" t="str">
            <v>JAIR ANDRES AGUADO VARELA</v>
          </cell>
          <cell r="B528">
            <v>94494300</v>
          </cell>
        </row>
        <row r="529">
          <cell r="A529" t="str">
            <v>JAIR EMILIO REYES BELTRAN</v>
          </cell>
          <cell r="B529">
            <v>86073669</v>
          </cell>
        </row>
        <row r="530">
          <cell r="A530" t="str">
            <v>JAIRO ALEXANDER CASALLAS MACHETE</v>
          </cell>
          <cell r="B530">
            <v>79627561</v>
          </cell>
        </row>
        <row r="531">
          <cell r="A531" t="str">
            <v>JAIRO CIFUENTES GONZALEZ</v>
          </cell>
          <cell r="B531">
            <v>16689243</v>
          </cell>
        </row>
        <row r="532">
          <cell r="A532" t="str">
            <v>JAIRO DANILO GUTIERREZ CASTILLO</v>
          </cell>
          <cell r="B532">
            <v>7183645</v>
          </cell>
        </row>
        <row r="533">
          <cell r="A533" t="str">
            <v>JAIRO ENRIQUE MOGOLLON GONZALEZ</v>
          </cell>
          <cell r="B533">
            <v>7538353</v>
          </cell>
        </row>
        <row r="534">
          <cell r="A534" t="str">
            <v>JAIRO HERNANDO ORDOÑEZ YATES</v>
          </cell>
          <cell r="B534">
            <v>6566429</v>
          </cell>
        </row>
        <row r="535">
          <cell r="A535" t="str">
            <v>JAIRO JAVIER MARRIAGA LOPEZ</v>
          </cell>
          <cell r="B535">
            <v>85467040</v>
          </cell>
        </row>
        <row r="536">
          <cell r="A536" t="str">
            <v>JAIRO PINILLA PEDRAZA</v>
          </cell>
          <cell r="B536">
            <v>80882702</v>
          </cell>
        </row>
        <row r="537">
          <cell r="A537" t="str">
            <v xml:space="preserve">JAIRO ROJAS PEREZ  </v>
          </cell>
          <cell r="B537">
            <v>80882702</v>
          </cell>
        </row>
        <row r="538">
          <cell r="A538" t="str">
            <v>JAMELIA TORRES GOMEZ</v>
          </cell>
          <cell r="B538">
            <v>51609782</v>
          </cell>
        </row>
        <row r="539">
          <cell r="A539" t="str">
            <v>JAQUELINE BOGOTA CANTOR</v>
          </cell>
          <cell r="B539">
            <v>39664288</v>
          </cell>
        </row>
        <row r="540">
          <cell r="A540" t="str">
            <v>JASBLEIDER GOMEZ GORDILLO</v>
          </cell>
          <cell r="B540">
            <v>53089113</v>
          </cell>
        </row>
        <row r="541">
          <cell r="A541" t="str">
            <v>JASON EMILIO CORDOBA MENA</v>
          </cell>
          <cell r="B541">
            <v>12022654</v>
          </cell>
        </row>
        <row r="542">
          <cell r="A542" t="str">
            <v>JAVIER ALBERTO SOTO OJEDA</v>
          </cell>
          <cell r="B542">
            <v>80831986</v>
          </cell>
        </row>
        <row r="543">
          <cell r="A543" t="str">
            <v>JAVIER ALEXANDER MARROQUIN ESPITIA</v>
          </cell>
          <cell r="B543">
            <v>79749284</v>
          </cell>
        </row>
        <row r="544">
          <cell r="A544" t="str">
            <v>JAVIER ALEXANDER RODRIGUEZ MENDOZA</v>
          </cell>
          <cell r="B544">
            <v>88002154</v>
          </cell>
        </row>
        <row r="545">
          <cell r="A545" t="str">
            <v>JAVIER ALVAREZ LADINO</v>
          </cell>
          <cell r="B545">
            <v>17420350</v>
          </cell>
        </row>
        <row r="546">
          <cell r="A546" t="str">
            <v>JAVIER ANTONIO OLGUIN SERNA</v>
          </cell>
          <cell r="B546">
            <v>11805322</v>
          </cell>
        </row>
        <row r="547">
          <cell r="A547" t="str">
            <v>JAVIER AZAEL BENAVIDES UNDA</v>
          </cell>
          <cell r="B547">
            <v>17583727</v>
          </cell>
        </row>
        <row r="548">
          <cell r="A548" t="str">
            <v>JAVIER DARIO CARDENAS GONZALEZ</v>
          </cell>
          <cell r="B548">
            <v>79169328</v>
          </cell>
        </row>
        <row r="549">
          <cell r="A549" t="str">
            <v>JAVIER EDUARDO RUIZ CUESTA</v>
          </cell>
          <cell r="B549">
            <v>5822855</v>
          </cell>
        </row>
        <row r="550">
          <cell r="A550" t="str">
            <v>JAVIER FAJARDO RAMIREZ</v>
          </cell>
          <cell r="B550">
            <v>79483872</v>
          </cell>
        </row>
        <row r="551">
          <cell r="A551" t="str">
            <v>JAVIER GALLEGO BEJARANO</v>
          </cell>
          <cell r="B551">
            <v>16611163</v>
          </cell>
        </row>
        <row r="552">
          <cell r="A552" t="str">
            <v>JAVIER HUMBERTO VELASQUEZ FUENTES</v>
          </cell>
          <cell r="B552">
            <v>1018409134</v>
          </cell>
        </row>
        <row r="553">
          <cell r="A553" t="str">
            <v>JAVIER ISIDRO MARTINEZ MOYANO</v>
          </cell>
          <cell r="B553">
            <v>11441036</v>
          </cell>
        </row>
        <row r="554">
          <cell r="A554" t="str">
            <v>JAVIER MARIO BOTERO ARIZMENDY</v>
          </cell>
          <cell r="B554">
            <v>19275725</v>
          </cell>
        </row>
        <row r="555">
          <cell r="A555" t="str">
            <v>JAVIER ORLANDO MORALES PARRA</v>
          </cell>
          <cell r="B555">
            <v>79414604</v>
          </cell>
        </row>
        <row r="556">
          <cell r="A556" t="str">
            <v>JEFFERSON DIAZ ORDOÑEZ</v>
          </cell>
          <cell r="B556">
            <v>13068345</v>
          </cell>
        </row>
        <row r="557">
          <cell r="A557" t="str">
            <v>JEFFERSON JULIAN HURTADO ROMERO</v>
          </cell>
          <cell r="B557">
            <v>1032374479</v>
          </cell>
        </row>
        <row r="558">
          <cell r="A558" t="str">
            <v>JEISON FERNANDO VARGAS LESMES</v>
          </cell>
          <cell r="B558">
            <v>1022346719</v>
          </cell>
        </row>
        <row r="559">
          <cell r="A559" t="str">
            <v>JEISON ORLANDO RODRIGUEZ FORERO</v>
          </cell>
          <cell r="B559">
            <v>80070995</v>
          </cell>
        </row>
        <row r="560">
          <cell r="A560" t="str">
            <v>JEISSON ANDRES BERMUDEZ GUERRERO</v>
          </cell>
          <cell r="B560">
            <v>80751393</v>
          </cell>
        </row>
        <row r="561">
          <cell r="A561" t="str">
            <v>JENIFFER YURANI GOMEZ FARFAN</v>
          </cell>
          <cell r="B561">
            <v>1032418958</v>
          </cell>
        </row>
        <row r="562">
          <cell r="A562" t="str">
            <v>JENNIFFER ALEXANDRA VELASCO NIETO</v>
          </cell>
          <cell r="B562">
            <v>52434214</v>
          </cell>
        </row>
        <row r="563">
          <cell r="A563" t="str">
            <v>JENNY CAROLINA GARCIA AVELLANEDA</v>
          </cell>
          <cell r="B563">
            <v>52866454</v>
          </cell>
        </row>
        <row r="564">
          <cell r="A564" t="str">
            <v>JENNY MAGNOLIA AGUILERA IZQUIERDO</v>
          </cell>
          <cell r="B564">
            <v>52961552</v>
          </cell>
        </row>
        <row r="565">
          <cell r="A565" t="str">
            <v>JENNY PAOLA ALVAREZ PLAZAS</v>
          </cell>
          <cell r="B565">
            <v>52903020</v>
          </cell>
        </row>
        <row r="566">
          <cell r="A566" t="str">
            <v>JENNY PATRICIA RODRIGUEZ CUERVO</v>
          </cell>
          <cell r="B566">
            <v>52315132</v>
          </cell>
        </row>
        <row r="567">
          <cell r="A567" t="str">
            <v>JENNY ROCIO VARGAS PEREZ</v>
          </cell>
          <cell r="B567">
            <v>40994121</v>
          </cell>
        </row>
        <row r="568">
          <cell r="A568" t="str">
            <v>JENY CAROLINA PARADA DIAZ</v>
          </cell>
          <cell r="B568">
            <v>60350604</v>
          </cell>
        </row>
        <row r="569">
          <cell r="A569" t="str">
            <v>JERSON JAVIER FRANCO AYALA</v>
          </cell>
          <cell r="B569">
            <v>79707139</v>
          </cell>
        </row>
        <row r="570">
          <cell r="A570" t="str">
            <v>JESSICA DANIELA CANTOR REYES</v>
          </cell>
          <cell r="B570">
            <v>1018451977</v>
          </cell>
        </row>
        <row r="571">
          <cell r="A571" t="str">
            <v>JESSICA DANIELA PARRA OSPINA</v>
          </cell>
          <cell r="B571">
            <v>1136881687</v>
          </cell>
        </row>
        <row r="572">
          <cell r="A572" t="str">
            <v>JESSICA FERNANDA SANCHEZ LOZANO</v>
          </cell>
          <cell r="B572">
            <v>1094891668</v>
          </cell>
        </row>
        <row r="573">
          <cell r="A573" t="str">
            <v>JESUS ALBERTO VILLAFAÑE BARROS</v>
          </cell>
          <cell r="B573">
            <v>72187105</v>
          </cell>
        </row>
        <row r="574">
          <cell r="A574" t="str">
            <v>JESUS ALFONSO SANTAMARIA SALAZAR</v>
          </cell>
          <cell r="B574">
            <v>6768302</v>
          </cell>
        </row>
        <row r="575">
          <cell r="A575" t="str">
            <v>JESUS ANTONIO MUÑOZ VILLALOBOS</v>
          </cell>
          <cell r="B575">
            <v>80361444</v>
          </cell>
        </row>
        <row r="576">
          <cell r="A576" t="str">
            <v>JESUS ANTONIO RUA GARZON</v>
          </cell>
          <cell r="B576">
            <v>10181384</v>
          </cell>
        </row>
        <row r="577">
          <cell r="A577" t="str">
            <v>JESUS DAVID ROMERO RODRIGUEZ</v>
          </cell>
          <cell r="B577">
            <v>80224521</v>
          </cell>
        </row>
        <row r="578">
          <cell r="A578" t="str">
            <v>JESUS EMIRO SANTIAGO REYES</v>
          </cell>
          <cell r="B578">
            <v>1032378600</v>
          </cell>
        </row>
        <row r="579">
          <cell r="A579" t="str">
            <v>JESUS FIGUEROA PEÑA</v>
          </cell>
          <cell r="B579">
            <v>1095787871</v>
          </cell>
        </row>
        <row r="580">
          <cell r="A580" t="str">
            <v>JESUS JAVIER SUAREZ LOPEZ</v>
          </cell>
          <cell r="B580">
            <v>73132714</v>
          </cell>
        </row>
        <row r="581">
          <cell r="A581" t="str">
            <v>JHAN CARLOS CRUZ QUINTERO</v>
          </cell>
          <cell r="B581">
            <v>88253457</v>
          </cell>
        </row>
        <row r="582">
          <cell r="A582" t="str">
            <v>JHENIT JASMIN LOPEZ HERREÑO</v>
          </cell>
          <cell r="B582">
            <v>52833106</v>
          </cell>
        </row>
        <row r="583">
          <cell r="A583" t="str">
            <v>JHENNY MILENA MEJIA RUDAS</v>
          </cell>
          <cell r="B583">
            <v>24397336</v>
          </cell>
        </row>
        <row r="584">
          <cell r="A584" t="str">
            <v>JHON ALEJANDRO ROJAS BURGOS</v>
          </cell>
          <cell r="B584">
            <v>86057898</v>
          </cell>
        </row>
        <row r="585">
          <cell r="A585" t="str">
            <v>JHON ALEXANDER CASTRO NIÑO</v>
          </cell>
          <cell r="B585">
            <v>80232360</v>
          </cell>
        </row>
        <row r="586">
          <cell r="A586" t="str">
            <v>JHON ALEXANDER SUAREZ BARRERA</v>
          </cell>
          <cell r="B586">
            <v>80828947</v>
          </cell>
        </row>
        <row r="587">
          <cell r="A587" t="str">
            <v>JHON BAYRON GARCIA MANRIQUE</v>
          </cell>
          <cell r="B587">
            <v>4514089</v>
          </cell>
        </row>
        <row r="588">
          <cell r="A588" t="str">
            <v>JHON EDUAR CALDERON RINCON</v>
          </cell>
          <cell r="B588">
            <v>80006487</v>
          </cell>
        </row>
        <row r="589">
          <cell r="A589" t="str">
            <v>JHON HENRY CADENA PRADO</v>
          </cell>
          <cell r="B589">
            <v>1130621074</v>
          </cell>
        </row>
        <row r="590">
          <cell r="A590" t="str">
            <v>JHON JAVIER RAMIREZ MONTEJO</v>
          </cell>
          <cell r="B590">
            <v>86056990</v>
          </cell>
        </row>
        <row r="591">
          <cell r="A591" t="str">
            <v>JHON JAVIER RUIZ CHAVEZ</v>
          </cell>
          <cell r="B591">
            <v>87717949</v>
          </cell>
        </row>
        <row r="592">
          <cell r="A592" t="str">
            <v>JHON MARLON GOMEZ JAIMES</v>
          </cell>
          <cell r="B592">
            <v>88263914</v>
          </cell>
        </row>
        <row r="593">
          <cell r="A593" t="str">
            <v>JHON WILLIAM GOMEZ LANCHEROS</v>
          </cell>
          <cell r="B593">
            <v>80027561</v>
          </cell>
        </row>
        <row r="594">
          <cell r="A594" t="str">
            <v>JHONATHAN CORRALES BEDOYA</v>
          </cell>
          <cell r="B594">
            <v>1130646106</v>
          </cell>
        </row>
        <row r="595">
          <cell r="A595" t="str">
            <v>JHONNATAN ORLANDO FORERO ACOSTA</v>
          </cell>
          <cell r="B595">
            <v>80797012</v>
          </cell>
        </row>
        <row r="596">
          <cell r="A596" t="str">
            <v>JHONNY ALBERTO Z RODRIGUEZ</v>
          </cell>
          <cell r="B596">
            <v>79661784</v>
          </cell>
        </row>
        <row r="597">
          <cell r="A597" t="str">
            <v>JIMMY ALEJANDRO PORRAS LEAL</v>
          </cell>
          <cell r="B597">
            <v>80729238</v>
          </cell>
        </row>
        <row r="598">
          <cell r="A598" t="str">
            <v>JIMMY ANTONIO SUAREZ GUTIERREZ</v>
          </cell>
          <cell r="B598">
            <v>80235298</v>
          </cell>
        </row>
        <row r="599">
          <cell r="A599" t="str">
            <v>JIMMY ENRIQUE GAITAN ORTIZ</v>
          </cell>
          <cell r="B599">
            <v>79537863</v>
          </cell>
        </row>
        <row r="600">
          <cell r="A600" t="str">
            <v>JIMMY HAWER CORREDOR CAMARGO</v>
          </cell>
          <cell r="B600">
            <v>74753736</v>
          </cell>
        </row>
        <row r="601">
          <cell r="A601" t="str">
            <v>JIMMY HUMBERTO GOMEZ MORENO</v>
          </cell>
          <cell r="B601">
            <v>80402943</v>
          </cell>
        </row>
        <row r="602">
          <cell r="A602" t="str">
            <v>JISSETH MARIA LASCARRO PACHECO</v>
          </cell>
          <cell r="B602">
            <v>55220904</v>
          </cell>
        </row>
        <row r="603">
          <cell r="A603" t="str">
            <v>JOAN MAURO CERON REYES</v>
          </cell>
          <cell r="B603">
            <v>94512395</v>
          </cell>
        </row>
        <row r="604">
          <cell r="A604" t="str">
            <v>JOAQUIN ANTONIO RODRIGUEZ VILLEGAS</v>
          </cell>
          <cell r="B604">
            <v>78750941</v>
          </cell>
        </row>
        <row r="605">
          <cell r="A605" t="str">
            <v>JOBANNIS ANTONIO VALDEZ YANCE</v>
          </cell>
          <cell r="B605">
            <v>85471168</v>
          </cell>
        </row>
        <row r="606">
          <cell r="A606" t="str">
            <v>JOHAN ANDRES SUESCA GARCIA</v>
          </cell>
          <cell r="B606">
            <v>1065600477</v>
          </cell>
        </row>
        <row r="607">
          <cell r="A607" t="str">
            <v>JOHAN DAVID MUÑOZ BONILLA</v>
          </cell>
          <cell r="B607">
            <v>1020756279</v>
          </cell>
        </row>
        <row r="608">
          <cell r="A608" t="str">
            <v>JOHANA ANDREA BEDOYA ARANZALES</v>
          </cell>
          <cell r="B608">
            <v>31710573</v>
          </cell>
        </row>
        <row r="609">
          <cell r="A609" t="str">
            <v>JOHANA ANDREA PALACIO CALLE</v>
          </cell>
          <cell r="B609">
            <v>42013878</v>
          </cell>
        </row>
        <row r="610">
          <cell r="A610" t="str">
            <v>JOHANN STIVENS GARZON LOPEZ</v>
          </cell>
          <cell r="B610">
            <v>1012375885</v>
          </cell>
        </row>
        <row r="611">
          <cell r="A611" t="str">
            <v>JOHANNA ANDREA AGUILERA ALZATE</v>
          </cell>
          <cell r="B611">
            <v>53115948</v>
          </cell>
        </row>
        <row r="612">
          <cell r="A612" t="str">
            <v xml:space="preserve">JOHANNA MELISSA GARZON </v>
          </cell>
          <cell r="B612">
            <v>52840110</v>
          </cell>
        </row>
        <row r="613">
          <cell r="A613" t="str">
            <v>JOHANNA MERCEDES MARTIN GONZALEZ</v>
          </cell>
          <cell r="B613">
            <v>52496774</v>
          </cell>
        </row>
        <row r="614">
          <cell r="A614" t="str">
            <v>JOHANNA MILENA HERNANDEZ PARRA</v>
          </cell>
          <cell r="B614">
            <v>52740050</v>
          </cell>
        </row>
        <row r="615">
          <cell r="A615" t="str">
            <v>JOHANNA MILETH DELVASTO ORTIZ</v>
          </cell>
          <cell r="B615">
            <v>39678482</v>
          </cell>
        </row>
        <row r="616">
          <cell r="A616" t="str">
            <v>JOHN ALEJANDRO CUBILLOS NOVOA</v>
          </cell>
          <cell r="B616">
            <v>80058262</v>
          </cell>
        </row>
        <row r="617">
          <cell r="A617" t="str">
            <v>JOHN ANGEL SANCHEZ HERNANDEZ</v>
          </cell>
          <cell r="B617">
            <v>11436922</v>
          </cell>
        </row>
        <row r="618">
          <cell r="A618" t="str">
            <v>JOHN AUDELO GUSTIN VILLAREAL</v>
          </cell>
          <cell r="B618">
            <v>12997080</v>
          </cell>
        </row>
        <row r="619">
          <cell r="A619" t="str">
            <v>JOHN EDWARD ALVARADO RAMIREZ</v>
          </cell>
          <cell r="B619">
            <v>1012331657</v>
          </cell>
        </row>
        <row r="620">
          <cell r="A620" t="str">
            <v>JOHN EDWIN AVILA FERNANDEZ</v>
          </cell>
          <cell r="B620">
            <v>80214915</v>
          </cell>
        </row>
        <row r="621">
          <cell r="A621" t="str">
            <v>JOHN FREDDY MURILLO CALLE</v>
          </cell>
          <cell r="B621">
            <v>98383338</v>
          </cell>
        </row>
        <row r="622">
          <cell r="A622" t="str">
            <v>JOHN FREDY LOPEZ CADAVID</v>
          </cell>
          <cell r="B622">
            <v>1037579334</v>
          </cell>
        </row>
        <row r="623">
          <cell r="A623" t="str">
            <v>JOHN FREDY OLIVOS GOMEZ</v>
          </cell>
          <cell r="B623">
            <v>4134291</v>
          </cell>
        </row>
        <row r="624">
          <cell r="A624" t="str">
            <v>JOHN FREDY QUIROZ MEDINA</v>
          </cell>
          <cell r="B624">
            <v>10011504</v>
          </cell>
        </row>
        <row r="625">
          <cell r="A625" t="str">
            <v>JOHN FREDY RAMIREZ DIAZ</v>
          </cell>
          <cell r="B625">
            <v>79818938</v>
          </cell>
        </row>
        <row r="626">
          <cell r="A626" t="str">
            <v>JOHN HAROLD MUÑOZ SARMIENTO</v>
          </cell>
          <cell r="B626">
            <v>79596567</v>
          </cell>
        </row>
        <row r="627">
          <cell r="A627" t="str">
            <v>JOHN JAIRO DIAZ GARZON</v>
          </cell>
          <cell r="B627">
            <v>76324618</v>
          </cell>
        </row>
        <row r="628">
          <cell r="A628" t="str">
            <v>JOHN JAIRO ENRIQUEZ PADILLA</v>
          </cell>
          <cell r="B628">
            <v>12753508</v>
          </cell>
        </row>
        <row r="629">
          <cell r="A629" t="str">
            <v>JOHN JAIRO JACOME BACCA</v>
          </cell>
          <cell r="B629">
            <v>13069638</v>
          </cell>
        </row>
        <row r="630">
          <cell r="A630" t="str">
            <v>JOHN JAIRO RICO SANTILLANA</v>
          </cell>
          <cell r="B630">
            <v>94490869</v>
          </cell>
        </row>
        <row r="631">
          <cell r="A631" t="str">
            <v>JOHNY RESTREPO SANCHEZ</v>
          </cell>
          <cell r="B631">
            <v>8357229</v>
          </cell>
        </row>
        <row r="632">
          <cell r="A632" t="str">
            <v>JONATHAN ALEXANDER LINARES ROJAS</v>
          </cell>
          <cell r="B632">
            <v>1033698105</v>
          </cell>
        </row>
        <row r="633">
          <cell r="A633" t="str">
            <v>JONATHAN CAMILO RODRIGUEZ ARCINIEGAS</v>
          </cell>
          <cell r="B633">
            <v>80040337</v>
          </cell>
        </row>
        <row r="634">
          <cell r="A634" t="str">
            <v>JORGE ABRAHAM PLAZAS MORENO</v>
          </cell>
          <cell r="B634">
            <v>79122246</v>
          </cell>
        </row>
        <row r="635">
          <cell r="A635" t="str">
            <v>JORGE ALBERTO ANGARITA FLOREZ</v>
          </cell>
          <cell r="B635">
            <v>6597946</v>
          </cell>
        </row>
        <row r="636">
          <cell r="A636" t="str">
            <v>JORGE ARMANDO GARCIA RODRIGUEZ</v>
          </cell>
          <cell r="B636">
            <v>79957950</v>
          </cell>
        </row>
        <row r="637">
          <cell r="A637" t="str">
            <v>JORGE ARMANDO RODRIGUEZ ALARCON</v>
          </cell>
          <cell r="B637">
            <v>79650674</v>
          </cell>
        </row>
        <row r="638">
          <cell r="A638" t="str">
            <v>JORGE ARVEY BUITRAGO SUAREZ</v>
          </cell>
          <cell r="B638">
            <v>88241501</v>
          </cell>
        </row>
        <row r="639">
          <cell r="A639" t="str">
            <v>JORGE ELICER FERNANDEZ PASTRANA</v>
          </cell>
          <cell r="B639">
            <v>12402190</v>
          </cell>
        </row>
        <row r="640">
          <cell r="A640" t="str">
            <v>JORGE ELIECER ANTEQUERA CONTRERAS</v>
          </cell>
          <cell r="B640">
            <v>72213390</v>
          </cell>
        </row>
        <row r="641">
          <cell r="A641" t="str">
            <v>JORGE EUDES SUAREZ PAREJA</v>
          </cell>
          <cell r="B641">
            <v>98659151</v>
          </cell>
        </row>
        <row r="642">
          <cell r="A642" t="str">
            <v>JORGE HUGO RODRIGUEZ MESA</v>
          </cell>
          <cell r="B642">
            <v>80492683</v>
          </cell>
        </row>
        <row r="643">
          <cell r="A643" t="str">
            <v>JORGE ISAAC BELEÑO RODRIGUEZ</v>
          </cell>
          <cell r="B643">
            <v>79761933</v>
          </cell>
        </row>
        <row r="644">
          <cell r="A644" t="str">
            <v>JORGE IVAN RUIZ ARIAS</v>
          </cell>
          <cell r="B644">
            <v>71757969</v>
          </cell>
        </row>
        <row r="645">
          <cell r="A645" t="str">
            <v>JORGE MUÑOZ PAEZ</v>
          </cell>
          <cell r="B645">
            <v>17646290</v>
          </cell>
        </row>
        <row r="646">
          <cell r="A646" t="str">
            <v>JORGE SEGUNDO BONETH GALVAN</v>
          </cell>
          <cell r="B646">
            <v>98600403</v>
          </cell>
        </row>
        <row r="647">
          <cell r="A647" t="str">
            <v>JOSE AFRANIO MUÑOZ QUINTERO</v>
          </cell>
          <cell r="B647">
            <v>79140652</v>
          </cell>
        </row>
        <row r="648">
          <cell r="A648" t="str">
            <v>JOSE ALBERTO AGUDELO BONILLA</v>
          </cell>
          <cell r="B648">
            <v>86056267</v>
          </cell>
        </row>
        <row r="649">
          <cell r="A649" t="str">
            <v>JOSE ALCIDES PULIDO GALINDO</v>
          </cell>
          <cell r="B649">
            <v>79102447</v>
          </cell>
        </row>
        <row r="650">
          <cell r="A650" t="str">
            <v>JOSE ALFREDO GUERRERO MUÑOZ</v>
          </cell>
          <cell r="B650">
            <v>72222578</v>
          </cell>
        </row>
        <row r="651">
          <cell r="A651" t="str">
            <v>JOSE ALEJANDRO RUIZ TORRES</v>
          </cell>
          <cell r="B651">
            <v>79379510</v>
          </cell>
        </row>
        <row r="652">
          <cell r="A652" t="str">
            <v>JOSE ALEXANDER RUEDA SANTANDER</v>
          </cell>
          <cell r="B652">
            <v>72222578</v>
          </cell>
        </row>
        <row r="653">
          <cell r="A653" t="str">
            <v>JOSE ANDRES GONZALEZ GOMEZ</v>
          </cell>
          <cell r="B653">
            <v>94391703</v>
          </cell>
        </row>
        <row r="654">
          <cell r="A654" t="str">
            <v>JOSE ANTONIO RODRIGUEZ CARDOZO</v>
          </cell>
          <cell r="B654">
            <v>80150797</v>
          </cell>
        </row>
        <row r="655">
          <cell r="A655" t="str">
            <v>JOSE ARBEIRO ESPITIA ARIZA</v>
          </cell>
          <cell r="B655">
            <v>79528008</v>
          </cell>
        </row>
        <row r="656">
          <cell r="A656" t="str">
            <v>JOSE ARLEY CAMPO INGA</v>
          </cell>
          <cell r="B656">
            <v>76306626</v>
          </cell>
        </row>
        <row r="657">
          <cell r="A657" t="str">
            <v>JOSE AUGUSTO AGUILERA RUBIANO</v>
          </cell>
          <cell r="B657">
            <v>80185748</v>
          </cell>
        </row>
        <row r="658">
          <cell r="A658" t="str">
            <v>JOSE BERNARDO CASAS PIRAQUIVE</v>
          </cell>
          <cell r="B658">
            <v>79209954</v>
          </cell>
        </row>
        <row r="659">
          <cell r="A659" t="str">
            <v>JOSE BRIAN ROBAYO MENDIVELSO</v>
          </cell>
          <cell r="B659">
            <v>1019054159</v>
          </cell>
        </row>
        <row r="660">
          <cell r="A660" t="str">
            <v>JOSE DEMETRIO OCAMPO ENRIQUEZ</v>
          </cell>
          <cell r="B660">
            <v>16503431</v>
          </cell>
        </row>
        <row r="661">
          <cell r="A661" t="str">
            <v>JOSE DUBAN MURCIA VALENCIA</v>
          </cell>
          <cell r="B661">
            <v>75071523</v>
          </cell>
        </row>
        <row r="662">
          <cell r="A662" t="str">
            <v>JOSE EDUARDO CASTRO ROMERO</v>
          </cell>
          <cell r="B662">
            <v>12990182</v>
          </cell>
        </row>
        <row r="663">
          <cell r="A663" t="str">
            <v>JOSE EDUARDO SUAREZ MARTINEZ</v>
          </cell>
          <cell r="B663">
            <v>88235528</v>
          </cell>
        </row>
        <row r="664">
          <cell r="A664" t="str">
            <v>JOSE ERASMO ORJUELA CARO</v>
          </cell>
          <cell r="B664">
            <v>80236507</v>
          </cell>
        </row>
        <row r="665">
          <cell r="A665" t="str">
            <v>JOSE EUSEBIO CAMPO ECHEVERRIA</v>
          </cell>
          <cell r="B665">
            <v>84046646</v>
          </cell>
        </row>
        <row r="666">
          <cell r="A666" t="str">
            <v>JOSE FERNANDO CAMPO VILLALBA</v>
          </cell>
          <cell r="B666">
            <v>16932101</v>
          </cell>
        </row>
        <row r="667">
          <cell r="A667" t="str">
            <v>JOSE FERNANDO CATAÑO OSPINA</v>
          </cell>
          <cell r="B667">
            <v>88234314</v>
          </cell>
        </row>
        <row r="668">
          <cell r="A668" t="str">
            <v>JOSE GABRIEL JIMENEZ RINCON</v>
          </cell>
          <cell r="B668">
            <v>79714894</v>
          </cell>
        </row>
        <row r="669">
          <cell r="A669" t="str">
            <v>JOSE GIRARDOT DIAZ OJEDA</v>
          </cell>
          <cell r="B669">
            <v>87027517</v>
          </cell>
        </row>
        <row r="670">
          <cell r="A670" t="str">
            <v>JOSE IGNACIO BARON JURADO</v>
          </cell>
          <cell r="B670">
            <v>80901889</v>
          </cell>
        </row>
        <row r="671">
          <cell r="A671" t="str">
            <v>JOSE IGNACIO CASTILLO RICO</v>
          </cell>
          <cell r="B671">
            <v>80901889</v>
          </cell>
        </row>
        <row r="672">
          <cell r="A672" t="str">
            <v>JOSE ISAAC AFANADOR CAMACHO</v>
          </cell>
          <cell r="B672">
            <v>91494573</v>
          </cell>
        </row>
        <row r="673">
          <cell r="A673" t="str">
            <v>JOSE JOAQUIN BRIEVA ACOSTA</v>
          </cell>
          <cell r="B673">
            <v>8509646</v>
          </cell>
        </row>
        <row r="674">
          <cell r="A674" t="str">
            <v>JOSE JULIAN NUÑEZ TRUJILLO</v>
          </cell>
          <cell r="B674">
            <v>93087422</v>
          </cell>
        </row>
        <row r="675">
          <cell r="A675" t="str">
            <v>JOSE JULIAN PERALTA VASQUEZ</v>
          </cell>
          <cell r="B675">
            <v>72215477</v>
          </cell>
        </row>
        <row r="676">
          <cell r="A676" t="str">
            <v>JOSE LIBARDO NIÑO BECERRA</v>
          </cell>
          <cell r="B676">
            <v>88246228</v>
          </cell>
        </row>
        <row r="677">
          <cell r="A677" t="str">
            <v xml:space="preserve">JOSE LUIS CASTILLO </v>
          </cell>
          <cell r="B677">
            <v>13067953</v>
          </cell>
        </row>
        <row r="678">
          <cell r="A678" t="str">
            <v>JOSE LUIS JARA GONZALEZ</v>
          </cell>
          <cell r="B678">
            <v>94469795</v>
          </cell>
        </row>
        <row r="679">
          <cell r="A679" t="str">
            <v>JOSE LUIS VILLAFAÑE OSORIO</v>
          </cell>
          <cell r="B679">
            <v>1114059359</v>
          </cell>
        </row>
        <row r="680">
          <cell r="A680" t="str">
            <v>JOSE MANUEL SAENZ VALENCIA</v>
          </cell>
          <cell r="B680">
            <v>7544613</v>
          </cell>
        </row>
        <row r="681">
          <cell r="A681" t="str">
            <v>JOSE MAURICIO CESPEDES RUEDA</v>
          </cell>
          <cell r="B681">
            <v>80053392</v>
          </cell>
        </row>
        <row r="682">
          <cell r="A682" t="str">
            <v>JOSE MAURICIO PORTILLA LOPEZ</v>
          </cell>
          <cell r="B682">
            <v>76325514</v>
          </cell>
        </row>
        <row r="683">
          <cell r="A683" t="str">
            <v>JOSE PALMER GALLARDO</v>
          </cell>
          <cell r="B683">
            <v>15242733</v>
          </cell>
        </row>
        <row r="684">
          <cell r="A684" t="str">
            <v>JOSE PEDRO GOMEZ MORENO</v>
          </cell>
          <cell r="B684">
            <v>74329388</v>
          </cell>
        </row>
        <row r="685">
          <cell r="A685" t="str">
            <v>JOSE RAFAEL DELGADO FONSECA</v>
          </cell>
          <cell r="B685">
            <v>88002493</v>
          </cell>
        </row>
        <row r="686">
          <cell r="A686" t="str">
            <v>JOSE RICARDO CORAL TORRES</v>
          </cell>
          <cell r="B686">
            <v>5208489</v>
          </cell>
        </row>
        <row r="687">
          <cell r="A687" t="str">
            <v>JOSE RICARDO PALACIOS</v>
          </cell>
          <cell r="B687">
            <v>80011399</v>
          </cell>
        </row>
        <row r="688">
          <cell r="A688" t="str">
            <v>JOSE RICARDO REY ARREDONDO</v>
          </cell>
          <cell r="B688">
            <v>84101344</v>
          </cell>
        </row>
        <row r="689">
          <cell r="A689" t="str">
            <v>JOSE WALTIÑO PALACIOS RENTERIA</v>
          </cell>
          <cell r="B689">
            <v>80087513</v>
          </cell>
        </row>
        <row r="690">
          <cell r="A690" t="str">
            <v>JOSELYN OSMARA OCAMPO ORTIZ</v>
          </cell>
          <cell r="B690">
            <v>1057784149</v>
          </cell>
        </row>
        <row r="691">
          <cell r="A691" t="str">
            <v>JOSUE ALBERTO GIL GONZALEZ</v>
          </cell>
          <cell r="B691">
            <v>75071341</v>
          </cell>
        </row>
        <row r="692">
          <cell r="A692" t="str">
            <v>JOYCE JAMES FRANCIS</v>
          </cell>
          <cell r="B692">
            <v>1123621115</v>
          </cell>
        </row>
        <row r="693">
          <cell r="A693" t="str">
            <v>JUAN ALEJANDRO OLAYA CARDONA</v>
          </cell>
          <cell r="B693">
            <v>1087989085</v>
          </cell>
        </row>
        <row r="694">
          <cell r="A694" t="str">
            <v>JUAN ANIBAL QUINTERO CALDERON</v>
          </cell>
          <cell r="B694">
            <v>80123624</v>
          </cell>
        </row>
        <row r="695">
          <cell r="A695" t="str">
            <v>JUAN BAUTISTA CALDERON LONDOÑO</v>
          </cell>
          <cell r="B695">
            <v>12238175</v>
          </cell>
        </row>
        <row r="696">
          <cell r="A696" t="str">
            <v>JUAN BAUTISTA MENDOZA GUZMAN</v>
          </cell>
          <cell r="B696">
            <v>93082196</v>
          </cell>
        </row>
        <row r="697">
          <cell r="A697" t="str">
            <v>JUAN CARLOS AGUILERA SILVA</v>
          </cell>
          <cell r="B697">
            <v>79900772</v>
          </cell>
        </row>
        <row r="698">
          <cell r="A698" t="str">
            <v xml:space="preserve">JUAN CARLOS BRAVO </v>
          </cell>
          <cell r="B698">
            <v>16675862</v>
          </cell>
        </row>
        <row r="699">
          <cell r="A699" t="str">
            <v>JUAN CARLOS CLAVIJO BERGAÑO</v>
          </cell>
          <cell r="B699">
            <v>79819836</v>
          </cell>
        </row>
        <row r="700">
          <cell r="A700" t="str">
            <v>JUAN CARLOS GUTIERREZ GALVAN</v>
          </cell>
          <cell r="B700">
            <v>10185696</v>
          </cell>
        </row>
        <row r="701">
          <cell r="A701" t="str">
            <v xml:space="preserve">JUAN CARLOS MONROY </v>
          </cell>
          <cell r="B701">
            <v>88218405</v>
          </cell>
        </row>
        <row r="702">
          <cell r="A702" t="str">
            <v>JUAN CARLOS MUÑOZ LOPEZ</v>
          </cell>
          <cell r="B702">
            <v>75083250</v>
          </cell>
        </row>
        <row r="703">
          <cell r="A703" t="str">
            <v>JUAN CARLOS OLAVE PAZ</v>
          </cell>
          <cell r="B703">
            <v>98398624</v>
          </cell>
        </row>
        <row r="704">
          <cell r="A704" t="str">
            <v>JUAN CARLOS OROZCO GRAJALES</v>
          </cell>
          <cell r="B704">
            <v>9695407</v>
          </cell>
        </row>
        <row r="705">
          <cell r="A705" t="str">
            <v>JUAN CARLOS RAMIREZ BARRERA</v>
          </cell>
          <cell r="B705">
            <v>79566581</v>
          </cell>
        </row>
        <row r="706">
          <cell r="A706" t="str">
            <v>JUAN CARLOS RANGEL GIL</v>
          </cell>
          <cell r="B706">
            <v>79399984</v>
          </cell>
        </row>
        <row r="707">
          <cell r="A707" t="str">
            <v>JUAN CARLOS RODRIGUEZ MARTINEZ</v>
          </cell>
          <cell r="B707">
            <v>80904213</v>
          </cell>
        </row>
        <row r="708">
          <cell r="A708" t="str">
            <v>JUAN CARLOS SALAS GUEVARA</v>
          </cell>
          <cell r="B708">
            <v>79373199</v>
          </cell>
        </row>
        <row r="709">
          <cell r="A709" t="str">
            <v>JUAN CARLOS SANABRIA BARBOSA</v>
          </cell>
          <cell r="B709">
            <v>93384877</v>
          </cell>
        </row>
        <row r="710">
          <cell r="A710" t="str">
            <v xml:space="preserve">JUAN CARLOS VALENCIA </v>
          </cell>
          <cell r="B710">
            <v>10005627</v>
          </cell>
        </row>
        <row r="711">
          <cell r="A711" t="str">
            <v>JUAN CARLOS VEGA CACERES</v>
          </cell>
          <cell r="B711">
            <v>88222996</v>
          </cell>
        </row>
        <row r="712">
          <cell r="A712" t="str">
            <v>JUAN CARLOS ZULUAGA DUCUARA</v>
          </cell>
          <cell r="B712">
            <v>75098145</v>
          </cell>
        </row>
        <row r="713">
          <cell r="A713" t="str">
            <v>JUAN FELIPE HENAO LEIVA</v>
          </cell>
          <cell r="B713">
            <v>87942226</v>
          </cell>
        </row>
        <row r="714">
          <cell r="A714" t="str">
            <v>JUAN GABRIEL HERNANDEZ MARTINEZ</v>
          </cell>
          <cell r="B714">
            <v>72188124</v>
          </cell>
        </row>
        <row r="715">
          <cell r="A715" t="str">
            <v>JUAN GUILLERMO ROSERO BUSTAMANTE</v>
          </cell>
          <cell r="B715">
            <v>1085254926</v>
          </cell>
        </row>
        <row r="716">
          <cell r="A716" t="str">
            <v>JUAN MANUEL CAICEDO CARDONA</v>
          </cell>
          <cell r="B716">
            <v>94486941</v>
          </cell>
        </row>
        <row r="717">
          <cell r="A717" t="str">
            <v>JUAN PABLO PAJON FLOREZ</v>
          </cell>
          <cell r="B717">
            <v>16079710</v>
          </cell>
        </row>
        <row r="718">
          <cell r="A718" t="str">
            <v>JUAN PABLO ROJAS MESA</v>
          </cell>
          <cell r="B718">
            <v>80227517</v>
          </cell>
        </row>
        <row r="719">
          <cell r="A719" t="str">
            <v>JUAN PABLO VIVAS REINOSO</v>
          </cell>
          <cell r="B719">
            <v>5820885</v>
          </cell>
        </row>
        <row r="720">
          <cell r="A720" t="str">
            <v>JUAN SEBASTIAN MENDOZA CANDIA</v>
          </cell>
          <cell r="B720">
            <v>1014237065</v>
          </cell>
        </row>
        <row r="721">
          <cell r="A721" t="str">
            <v>JUDITH LORENA MORENO PORTILLA</v>
          </cell>
          <cell r="B721">
            <v>1085273573</v>
          </cell>
        </row>
        <row r="722">
          <cell r="A722" t="str">
            <v>JUDY MELINDA FERNANDEZ BAQUERO</v>
          </cell>
          <cell r="B722">
            <v>52853481</v>
          </cell>
        </row>
        <row r="723">
          <cell r="A723" t="str">
            <v>JULIAN ANDRES HOYOS SALAZAR</v>
          </cell>
          <cell r="B723">
            <v>9739447</v>
          </cell>
        </row>
        <row r="724">
          <cell r="A724" t="str">
            <v>JULIAN ARMANDO PEREZ MORENO</v>
          </cell>
          <cell r="B724">
            <v>12988095</v>
          </cell>
        </row>
        <row r="725">
          <cell r="A725" t="str">
            <v>JULIANA ELENA TREJOS CATAÑO</v>
          </cell>
          <cell r="B725">
            <v>24742630</v>
          </cell>
        </row>
        <row r="726">
          <cell r="A726" t="str">
            <v>JULIANA LOPEZ CACERES</v>
          </cell>
          <cell r="B726">
            <v>1019064139</v>
          </cell>
        </row>
        <row r="727">
          <cell r="A727" t="str">
            <v>JULIETH ANDREA GOMEZ VELOZA</v>
          </cell>
          <cell r="B727">
            <v>1024501089</v>
          </cell>
        </row>
        <row r="728">
          <cell r="A728" t="str">
            <v>JULIO ALBERTO GONZALEZ SEPULVEDA</v>
          </cell>
          <cell r="B728">
            <v>1024501089</v>
          </cell>
        </row>
        <row r="729">
          <cell r="A729" t="str">
            <v xml:space="preserve">JULIO ALEXANDER GONZALEZ </v>
          </cell>
          <cell r="B729">
            <v>7363503</v>
          </cell>
        </row>
        <row r="730">
          <cell r="A730" t="str">
            <v>JULIO CARLOS ALVAREZ CAUSADO</v>
          </cell>
          <cell r="B730">
            <v>9104614</v>
          </cell>
        </row>
        <row r="731">
          <cell r="A731" t="str">
            <v>JULIO CESAR CASTILLO MONTAÑO</v>
          </cell>
          <cell r="B731">
            <v>16285176</v>
          </cell>
        </row>
        <row r="732">
          <cell r="A732" t="str">
            <v>JULIO CESAR HERRERA LINARES</v>
          </cell>
          <cell r="B732">
            <v>79415172</v>
          </cell>
        </row>
        <row r="733">
          <cell r="A733" t="str">
            <v>JULIO CESAR ROMERO CAMACHO</v>
          </cell>
          <cell r="B733">
            <v>1032369337</v>
          </cell>
        </row>
        <row r="734">
          <cell r="A734" t="str">
            <v xml:space="preserve">JULIO HERNANDO TUNAROSA </v>
          </cell>
          <cell r="B734">
            <v>79200737</v>
          </cell>
        </row>
        <row r="735">
          <cell r="A735" t="str">
            <v>JULIO JOSE MENDOZA BAÑOS</v>
          </cell>
          <cell r="B735">
            <v>73135779</v>
          </cell>
        </row>
        <row r="736">
          <cell r="A736" t="str">
            <v>JULIO ROBERTO APONTE MONROY</v>
          </cell>
          <cell r="B736">
            <v>19242559</v>
          </cell>
        </row>
        <row r="737">
          <cell r="A737" t="str">
            <v>JULIO VICENTE GONZALEZ GONZALEZ</v>
          </cell>
          <cell r="B737">
            <v>13617198</v>
          </cell>
        </row>
        <row r="738">
          <cell r="A738" t="str">
            <v>JULY PAOLA MATAMOROS MOGOLLON</v>
          </cell>
          <cell r="B738">
            <v>1030561678</v>
          </cell>
        </row>
        <row r="739">
          <cell r="A739" t="str">
            <v>KAREN BONILLA HINCAPIE</v>
          </cell>
          <cell r="B739">
            <v>1144155284</v>
          </cell>
        </row>
        <row r="740">
          <cell r="A740" t="str">
            <v>KAREN CECILIA SARMIENTO BARON</v>
          </cell>
          <cell r="B740">
            <v>50938512</v>
          </cell>
        </row>
        <row r="741">
          <cell r="A741" t="str">
            <v>KAREN JOHANNA YAÑEZ PEREZ</v>
          </cell>
          <cell r="B741">
            <v>53130401</v>
          </cell>
        </row>
        <row r="742">
          <cell r="A742" t="str">
            <v>KATHERINE CHAUCANES BENAVIDES</v>
          </cell>
          <cell r="B742">
            <v>1087410893</v>
          </cell>
        </row>
        <row r="743">
          <cell r="A743" t="str">
            <v>KATIUSCA DE LA HOZ MORA</v>
          </cell>
          <cell r="B743">
            <v>36665972</v>
          </cell>
        </row>
        <row r="744">
          <cell r="A744" t="str">
            <v>KATTERINE NAYIBE MARTINEZ GONZALEZ</v>
          </cell>
          <cell r="B744">
            <v>52212042</v>
          </cell>
        </row>
        <row r="745">
          <cell r="A745" t="str">
            <v>KEIBER ALEXANDER COLORADO LANDAZURI</v>
          </cell>
          <cell r="B745">
            <v>98428631</v>
          </cell>
        </row>
        <row r="746">
          <cell r="A746" t="str">
            <v>KELLY YOHANA MARTINEZ AMAYA</v>
          </cell>
          <cell r="B746">
            <v>49721853</v>
          </cell>
        </row>
        <row r="747">
          <cell r="A747" t="str">
            <v>KELVIS ALBERTO REDONDO BERMUDEZ</v>
          </cell>
          <cell r="B747">
            <v>84083363</v>
          </cell>
        </row>
        <row r="748">
          <cell r="A748" t="str">
            <v>KEMBERLYN CHINCHILLA GUERRA</v>
          </cell>
          <cell r="B748">
            <v>52760263</v>
          </cell>
        </row>
        <row r="749">
          <cell r="A749" t="str">
            <v>KENLY JOHANA BARRERA RAMIREZ</v>
          </cell>
          <cell r="B749">
            <v>52699112</v>
          </cell>
        </row>
        <row r="750">
          <cell r="A750" t="str">
            <v>KENY FAIDER PEREIRA BERNAL</v>
          </cell>
          <cell r="B750">
            <v>80257008</v>
          </cell>
        </row>
        <row r="751">
          <cell r="A751" t="str">
            <v>KEVIN DAVID DIAZ OSMA</v>
          </cell>
          <cell r="B751">
            <v>1032386977</v>
          </cell>
        </row>
        <row r="752">
          <cell r="A752" t="str">
            <v>LADY ANDREA ARCHILA GOYENECHE</v>
          </cell>
          <cell r="B752">
            <v>52979114</v>
          </cell>
        </row>
        <row r="753">
          <cell r="A753" t="str">
            <v>LARIZA LICETH BURBANO RIVERA</v>
          </cell>
          <cell r="B753">
            <v>66910890</v>
          </cell>
        </row>
        <row r="754">
          <cell r="A754" t="str">
            <v>LAURA BEATRIZ ROJAS MARTIN</v>
          </cell>
          <cell r="B754">
            <v>53107904</v>
          </cell>
        </row>
        <row r="755">
          <cell r="A755" t="str">
            <v>LAURA MILENA SILVA PUERTO</v>
          </cell>
          <cell r="B755">
            <v>1032395005</v>
          </cell>
        </row>
        <row r="756">
          <cell r="A756" t="str">
            <v>LAUREANO ALBERTO ARAMBULA RAMOS</v>
          </cell>
          <cell r="B756">
            <v>7632917</v>
          </cell>
        </row>
        <row r="757">
          <cell r="A757" t="str">
            <v>LEANDRO ALDEMIR CESPEDES MOLINA</v>
          </cell>
          <cell r="B757">
            <v>14135444</v>
          </cell>
        </row>
        <row r="758">
          <cell r="A758" t="str">
            <v>LEDIEN MARIAN HERRERA AREVALO</v>
          </cell>
          <cell r="B758">
            <v>1047377204</v>
          </cell>
        </row>
        <row r="759">
          <cell r="A759" t="str">
            <v>LEIDER ANCIZAR TABARES REYES</v>
          </cell>
          <cell r="B759">
            <v>6393482</v>
          </cell>
        </row>
        <row r="760">
          <cell r="A760" t="str">
            <v>LEIDY CAROLINA VACARES ROMERO</v>
          </cell>
          <cell r="B760">
            <v>52818612</v>
          </cell>
        </row>
        <row r="761">
          <cell r="A761" t="str">
            <v>LEIDY PAOLA GAMBA LEON</v>
          </cell>
          <cell r="B761">
            <v>1072920687</v>
          </cell>
        </row>
        <row r="762">
          <cell r="A762" t="str">
            <v>LEIDY TATIANA RIVERA ZULUAGA</v>
          </cell>
          <cell r="B762">
            <v>24338985</v>
          </cell>
        </row>
        <row r="763">
          <cell r="A763" t="str">
            <v>LEIDY YOHANNA CASTAÑO OSORIO</v>
          </cell>
          <cell r="B763">
            <v>53121040</v>
          </cell>
        </row>
        <row r="764">
          <cell r="A764" t="str">
            <v>LEIDY YULLIETH PEDRAZA VALDERRAMA</v>
          </cell>
          <cell r="B764">
            <v>1010172538</v>
          </cell>
        </row>
        <row r="765">
          <cell r="A765" t="str">
            <v>LENNY EMILETH PEDRAZA GIRON</v>
          </cell>
          <cell r="B765">
            <v>47426439</v>
          </cell>
        </row>
        <row r="766">
          <cell r="A766" t="str">
            <v>LEONARDO FABIO PINZA MORENO</v>
          </cell>
          <cell r="B766">
            <v>12745733</v>
          </cell>
        </row>
        <row r="767">
          <cell r="A767" t="str">
            <v>LEONARDO FAVIO VANEGAS TAMAYO</v>
          </cell>
          <cell r="B767">
            <v>1979959</v>
          </cell>
        </row>
        <row r="768">
          <cell r="A768" t="str">
            <v>LEONARDO RIVEROS GOMEZ</v>
          </cell>
          <cell r="B768">
            <v>86043031</v>
          </cell>
        </row>
        <row r="769">
          <cell r="A769" t="str">
            <v>LEONEL ARTURO BONILLA OSPINA</v>
          </cell>
          <cell r="B769">
            <v>1136883446</v>
          </cell>
        </row>
        <row r="770">
          <cell r="A770" t="str">
            <v>LEONIDAS ALBERTO PONCE CALVO</v>
          </cell>
          <cell r="B770">
            <v>12724487</v>
          </cell>
        </row>
        <row r="771">
          <cell r="A771" t="str">
            <v>LEOPOLDO ENRIQUE KLEE EBRATT</v>
          </cell>
          <cell r="B771">
            <v>9295583</v>
          </cell>
        </row>
        <row r="772">
          <cell r="A772" t="str">
            <v>LESLIE HELBER GONZALO GUEVARA CARRILLO</v>
          </cell>
          <cell r="B772">
            <v>11410315</v>
          </cell>
        </row>
        <row r="773">
          <cell r="A773" t="str">
            <v>LIGIA MARCELA VARGAS GONZALEZ</v>
          </cell>
          <cell r="B773">
            <v>1022355867</v>
          </cell>
        </row>
        <row r="774">
          <cell r="A774" t="str">
            <v>LILIAN ALEXANDRA CRUZ OROZCO</v>
          </cell>
          <cell r="B774">
            <v>1030563771</v>
          </cell>
        </row>
        <row r="775">
          <cell r="A775" t="str">
            <v>LILIAN ANGELICA VACA SOLANO</v>
          </cell>
          <cell r="B775">
            <v>40039974</v>
          </cell>
        </row>
        <row r="776">
          <cell r="A776" t="str">
            <v>LILIANA ANDREA VASQUEZ FORERO</v>
          </cell>
          <cell r="B776">
            <v>1070944074</v>
          </cell>
        </row>
        <row r="777">
          <cell r="A777" t="str">
            <v>LILIANA ASTRID CASTELLANOS TORRES</v>
          </cell>
          <cell r="B777">
            <v>40402074</v>
          </cell>
        </row>
        <row r="778">
          <cell r="A778" t="str">
            <v>LILIANA BEATRIZ GARCIA MURCIA</v>
          </cell>
          <cell r="B778">
            <v>51919568</v>
          </cell>
        </row>
        <row r="779">
          <cell r="A779" t="str">
            <v>LILIANA EDITH RATIVA CONTRERAS</v>
          </cell>
          <cell r="B779">
            <v>52382288</v>
          </cell>
        </row>
        <row r="780">
          <cell r="A780" t="str">
            <v>LILIANA ELIZABETH AYALA GAVILANES</v>
          </cell>
          <cell r="B780">
            <v>59827532</v>
          </cell>
        </row>
        <row r="781">
          <cell r="A781" t="str">
            <v>LILIANA ROCIO PACHECO BECERRA</v>
          </cell>
          <cell r="B781">
            <v>1024526458</v>
          </cell>
        </row>
        <row r="782">
          <cell r="A782" t="str">
            <v>LINA JOHANNA CARDENAS VARGAS</v>
          </cell>
          <cell r="B782">
            <v>52868747</v>
          </cell>
        </row>
        <row r="783">
          <cell r="A783" t="str">
            <v>LINA MARCELA OVIEDO SALAZAR</v>
          </cell>
          <cell r="B783">
            <v>1140819229</v>
          </cell>
        </row>
        <row r="784">
          <cell r="A784" t="str">
            <v>LINA MARCELA RIVERA MEJIA</v>
          </cell>
          <cell r="B784">
            <v>43912694</v>
          </cell>
        </row>
        <row r="785">
          <cell r="A785" t="str">
            <v>LINA MARGARITA MEDINA AREVALO</v>
          </cell>
          <cell r="B785">
            <v>1026276983</v>
          </cell>
        </row>
        <row r="786">
          <cell r="A786" t="str">
            <v>LINA MARIA CARDENAS TORRES</v>
          </cell>
          <cell r="B786">
            <v>41934320</v>
          </cell>
        </row>
        <row r="787">
          <cell r="A787" t="str">
            <v>LINA MARIA SIERRA SIERRA</v>
          </cell>
          <cell r="B787">
            <v>1012402481</v>
          </cell>
        </row>
        <row r="788">
          <cell r="A788" t="str">
            <v>LINA MARIA TRIVIÑO BERNAL</v>
          </cell>
          <cell r="B788">
            <v>24586619</v>
          </cell>
        </row>
        <row r="789">
          <cell r="A789" t="str">
            <v>LINA MARIA URUEÑA AVILA</v>
          </cell>
          <cell r="B789">
            <v>1030617942</v>
          </cell>
        </row>
        <row r="790">
          <cell r="A790" t="str">
            <v>LISSE CAROLINA AVILA RAMIREZ</v>
          </cell>
          <cell r="B790">
            <v>1030529005</v>
          </cell>
        </row>
        <row r="791">
          <cell r="A791" t="str">
            <v>LISSETH NAYIBE PUENTES QUINTERO</v>
          </cell>
          <cell r="B791">
            <v>68294199</v>
          </cell>
        </row>
        <row r="792">
          <cell r="A792" t="str">
            <v>LISSETTE JOHANNA VELASQUEZ CALDERON</v>
          </cell>
          <cell r="B792">
            <v>52884869</v>
          </cell>
        </row>
        <row r="793">
          <cell r="A793" t="str">
            <v>LIYIS TATIANA RODRIGUEZ GARRIDO</v>
          </cell>
          <cell r="B793">
            <v>1067880654</v>
          </cell>
        </row>
        <row r="794">
          <cell r="A794" t="str">
            <v>LORENA OCHOA ELLES</v>
          </cell>
          <cell r="B794">
            <v>1047400145</v>
          </cell>
        </row>
        <row r="795">
          <cell r="A795" t="str">
            <v>LORENA PIRAZAN SANMIGUEL</v>
          </cell>
          <cell r="B795">
            <v>1023900110</v>
          </cell>
        </row>
        <row r="796">
          <cell r="A796" t="str">
            <v>LUCY STELLA PEÑA MOSQUERA</v>
          </cell>
          <cell r="B796">
            <v>35603388</v>
          </cell>
        </row>
        <row r="797">
          <cell r="A797" t="str">
            <v>LUIS ALBERTO SANTAMARIA CAÑAS</v>
          </cell>
          <cell r="B797">
            <v>79400023</v>
          </cell>
        </row>
        <row r="798">
          <cell r="A798" t="str">
            <v>LUIS ALBERTO TERAN PRENTT</v>
          </cell>
          <cell r="B798">
            <v>72244868</v>
          </cell>
        </row>
        <row r="799">
          <cell r="A799" t="str">
            <v>LUIS ALEJANDRO MARIN AVILA</v>
          </cell>
          <cell r="B799">
            <v>79914772</v>
          </cell>
        </row>
        <row r="800">
          <cell r="A800" t="str">
            <v>LUIS ALEJANDRO TRUJILLO GUERRA</v>
          </cell>
          <cell r="B800">
            <v>79377992</v>
          </cell>
        </row>
        <row r="801">
          <cell r="A801" t="str">
            <v>LUIS ANDRES FUELTALA MENA</v>
          </cell>
          <cell r="B801">
            <v>1085916989</v>
          </cell>
        </row>
        <row r="802">
          <cell r="A802" t="str">
            <v>LUIS ANTONIO RAMOS JOYA</v>
          </cell>
          <cell r="B802">
            <v>80368509</v>
          </cell>
        </row>
        <row r="803">
          <cell r="A803" t="str">
            <v>LUIS ARIEL MORA ARENAS</v>
          </cell>
          <cell r="B803">
            <v>14135308</v>
          </cell>
        </row>
        <row r="804">
          <cell r="A804" t="str">
            <v>LUIS CARLOS SANCHEZ AMARIS</v>
          </cell>
          <cell r="B804">
            <v>1082919165</v>
          </cell>
        </row>
        <row r="805">
          <cell r="A805" t="str">
            <v>LUIS CHARLI PEDRAZA ARIAS</v>
          </cell>
          <cell r="B805">
            <v>79553748</v>
          </cell>
        </row>
        <row r="806">
          <cell r="A806" t="str">
            <v>LUIS EDUARDO TORRES CANDIA</v>
          </cell>
          <cell r="B806">
            <v>93085390</v>
          </cell>
        </row>
        <row r="807">
          <cell r="A807" t="str">
            <v>LUIS ELY CUCUNUBA VIRACACHA</v>
          </cell>
          <cell r="B807">
            <v>4253040</v>
          </cell>
        </row>
        <row r="808">
          <cell r="A808" t="str">
            <v>LUIS ENRIQUE ESPEJERO SALCEDO</v>
          </cell>
          <cell r="B808">
            <v>77182358</v>
          </cell>
        </row>
        <row r="809">
          <cell r="A809" t="str">
            <v>LUIS ENRIQUE JAIMES SANCHEZ</v>
          </cell>
          <cell r="B809">
            <v>1013589658</v>
          </cell>
        </row>
        <row r="810">
          <cell r="A810" t="str">
            <v>LUIS FABIAN VEGA GONZALEZ</v>
          </cell>
          <cell r="B810">
            <v>5824341</v>
          </cell>
        </row>
        <row r="811">
          <cell r="A811" t="str">
            <v>LUIS FELIPE CARRILLO CARO</v>
          </cell>
          <cell r="B811">
            <v>80108147</v>
          </cell>
        </row>
        <row r="812">
          <cell r="A812" t="str">
            <v>LUIS FERNANDO DIAZ JAIMES</v>
          </cell>
          <cell r="B812">
            <v>91476986</v>
          </cell>
        </row>
        <row r="813">
          <cell r="A813" t="str">
            <v>LUIS FERNANDO OBANDO RAMIREZ</v>
          </cell>
          <cell r="B813">
            <v>98645180</v>
          </cell>
        </row>
        <row r="814">
          <cell r="A814" t="str">
            <v>LUIS FERNANDO OSPINO JAIME</v>
          </cell>
          <cell r="B814">
            <v>1047403693</v>
          </cell>
        </row>
        <row r="815">
          <cell r="A815" t="str">
            <v>LUIS FERNANDO SILVA PASTRANA</v>
          </cell>
          <cell r="B815">
            <v>94507517</v>
          </cell>
        </row>
        <row r="816">
          <cell r="A816" t="str">
            <v>LUIS GERARDO RODRIGUEZ MORENO</v>
          </cell>
          <cell r="B816">
            <v>79745186</v>
          </cell>
        </row>
        <row r="817">
          <cell r="A817" t="str">
            <v>LUIS GIOVANNY LOPEZ SILVA</v>
          </cell>
          <cell r="B817">
            <v>79810080</v>
          </cell>
        </row>
        <row r="818">
          <cell r="A818" t="str">
            <v>LUIS HERNAN LUNA CHIA</v>
          </cell>
          <cell r="B818">
            <v>13509929</v>
          </cell>
        </row>
        <row r="819">
          <cell r="A819" t="str">
            <v>LUIS HERNAN MORENO VILLEGAS</v>
          </cell>
          <cell r="B819">
            <v>80055197</v>
          </cell>
        </row>
        <row r="820">
          <cell r="A820" t="str">
            <v>LUIS HERNANDO GUIO OCHOA</v>
          </cell>
          <cell r="B820">
            <v>74333093</v>
          </cell>
        </row>
        <row r="821">
          <cell r="A821" t="str">
            <v>LUIS JANIO ALVARADO CASTILLO</v>
          </cell>
          <cell r="B821">
            <v>12980149</v>
          </cell>
        </row>
        <row r="822">
          <cell r="A822" t="str">
            <v>LUIS JAVIER TRUJILLO ZAPATA</v>
          </cell>
          <cell r="B822">
            <v>14893689</v>
          </cell>
        </row>
        <row r="823">
          <cell r="A823" t="str">
            <v>LUIS JOSE MESTRE LOPEZ</v>
          </cell>
          <cell r="B823">
            <v>1003265322</v>
          </cell>
        </row>
        <row r="824">
          <cell r="A824" t="str">
            <v>LUISA FERNANDA FAJARDO SALAZAR</v>
          </cell>
          <cell r="B824">
            <v>1016026212</v>
          </cell>
        </row>
        <row r="825">
          <cell r="A825" t="str">
            <v>LUZ ADRIANA PINEDA RAMIREZ</v>
          </cell>
          <cell r="B825">
            <v>52772797</v>
          </cell>
        </row>
        <row r="826">
          <cell r="A826" t="str">
            <v>LUZ ADRIANA RODRIGUEZ CUERVO</v>
          </cell>
          <cell r="B826">
            <v>1073681334</v>
          </cell>
        </row>
        <row r="827">
          <cell r="A827" t="str">
            <v>LUZ AIDE RIVERA PALACIO</v>
          </cell>
          <cell r="B827">
            <v>24731424</v>
          </cell>
        </row>
        <row r="828">
          <cell r="A828" t="str">
            <v>LUZ ALEXANDRA CASTRO RUIZ</v>
          </cell>
          <cell r="B828">
            <v>53071358</v>
          </cell>
        </row>
        <row r="829">
          <cell r="A829" t="str">
            <v>LUZ ANGELA CORTES RAMIREZ</v>
          </cell>
          <cell r="B829">
            <v>52487094</v>
          </cell>
        </row>
        <row r="830">
          <cell r="A830" t="str">
            <v>LUZ BELEN RICARDO HERNANDEZ</v>
          </cell>
          <cell r="B830">
            <v>30982630</v>
          </cell>
        </row>
        <row r="831">
          <cell r="A831" t="str">
            <v>LUZ CARIME HURTADO ROJAS</v>
          </cell>
          <cell r="B831">
            <v>38550436</v>
          </cell>
        </row>
        <row r="832">
          <cell r="A832" t="str">
            <v>LUZ DANAYS BEJARANO BERMUDEZ</v>
          </cell>
          <cell r="B832">
            <v>43101894</v>
          </cell>
        </row>
        <row r="833">
          <cell r="A833" t="str">
            <v>LUZ DARY PAZ CHAGUENDO</v>
          </cell>
          <cell r="B833">
            <v>38556022</v>
          </cell>
        </row>
        <row r="834">
          <cell r="A834" t="str">
            <v>LUZ DARY TORRES OLAYA</v>
          </cell>
          <cell r="B834">
            <v>40429909</v>
          </cell>
        </row>
        <row r="835">
          <cell r="A835" t="str">
            <v>LUZ ELENA PEREZ MILLAN</v>
          </cell>
          <cell r="B835">
            <v>51631449</v>
          </cell>
        </row>
        <row r="836">
          <cell r="A836" t="str">
            <v>LUZ ENITH GIRALDO GUTIERREZ</v>
          </cell>
          <cell r="B836">
            <v>30392592</v>
          </cell>
        </row>
        <row r="837">
          <cell r="A837" t="str">
            <v>LUZ ESPERANZA SANABRIA BARRERA</v>
          </cell>
          <cell r="B837">
            <v>52108018</v>
          </cell>
        </row>
        <row r="838">
          <cell r="A838" t="str">
            <v>LUZ MARGERY LOPEZ MARTINEZ</v>
          </cell>
          <cell r="B838">
            <v>24730931</v>
          </cell>
        </row>
        <row r="839">
          <cell r="A839" t="str">
            <v>LUZ MARIDEL AVILA SUAREZ</v>
          </cell>
          <cell r="B839">
            <v>51992330</v>
          </cell>
        </row>
        <row r="840">
          <cell r="A840" t="str">
            <v>LUZ MIRIAM BOTERO SERNA</v>
          </cell>
          <cell r="B840">
            <v>24433491</v>
          </cell>
        </row>
        <row r="841">
          <cell r="A841" t="str">
            <v>LUZ NELLY RODRIGUEZ GARNICA</v>
          </cell>
          <cell r="B841">
            <v>51826127</v>
          </cell>
        </row>
        <row r="842">
          <cell r="A842" t="str">
            <v>LUZ REINELDA SANCHEZ GIL</v>
          </cell>
          <cell r="B842">
            <v>26271656</v>
          </cell>
        </row>
        <row r="843">
          <cell r="A843" t="str">
            <v>LUZ YOLANDA TORO SUAREZ</v>
          </cell>
          <cell r="B843">
            <v>51938798</v>
          </cell>
        </row>
        <row r="844">
          <cell r="A844" t="str">
            <v>MABEL YANETH PRIETO PRIETO</v>
          </cell>
          <cell r="B844">
            <v>32813921</v>
          </cell>
        </row>
        <row r="845">
          <cell r="A845" t="str">
            <v>MADELEINE OBREGON PRETEL</v>
          </cell>
          <cell r="B845">
            <v>66745180</v>
          </cell>
        </row>
        <row r="846">
          <cell r="A846" t="str">
            <v>MAGDA YULIETH COGUA CASTRO</v>
          </cell>
          <cell r="B846">
            <v>1110453944</v>
          </cell>
        </row>
        <row r="847">
          <cell r="A847" t="str">
            <v>MAIRA ZENERY ALFONSO CUELLAR</v>
          </cell>
          <cell r="B847">
            <v>40443859</v>
          </cell>
        </row>
        <row r="848">
          <cell r="A848" t="str">
            <v>MANUEL ALBERTO GOMEZ CALDERON</v>
          </cell>
          <cell r="B848">
            <v>75032687</v>
          </cell>
        </row>
        <row r="849">
          <cell r="A849" t="str">
            <v>MANUEL BILLI VALERA RAYO</v>
          </cell>
          <cell r="B849">
            <v>72009577</v>
          </cell>
        </row>
        <row r="850">
          <cell r="A850" t="str">
            <v>MANUEL HERNANDO VELANDIA HERNANDEZ</v>
          </cell>
          <cell r="B850">
            <v>88309349</v>
          </cell>
        </row>
        <row r="851">
          <cell r="A851" t="str">
            <v>MANUEL IGNACIO ALONSO GOMEZ</v>
          </cell>
          <cell r="B851">
            <v>79975026</v>
          </cell>
        </row>
        <row r="852">
          <cell r="A852" t="str">
            <v>MAR Y CIELO VALLEJO PALACIOS</v>
          </cell>
          <cell r="B852">
            <v>1085250955</v>
          </cell>
        </row>
        <row r="853">
          <cell r="A853" t="str">
            <v>MARBY JULIETH PEÑA SERRATO</v>
          </cell>
          <cell r="B853">
            <v>52975079</v>
          </cell>
        </row>
        <row r="854">
          <cell r="A854" t="str">
            <v>MARCELA LARA TORO</v>
          </cell>
          <cell r="B854">
            <v>52544180</v>
          </cell>
        </row>
        <row r="855">
          <cell r="A855" t="str">
            <v>MARY RTUH FONSECA BECERRA</v>
          </cell>
          <cell r="B855">
            <v>46680592</v>
          </cell>
        </row>
        <row r="856">
          <cell r="A856" t="str">
            <v>MARCELA PAOLA HERRERA DIAZ</v>
          </cell>
          <cell r="B856">
            <v>67027442</v>
          </cell>
        </row>
        <row r="857">
          <cell r="A857" t="str">
            <v>MARCELA PATRICIA MONCAYO LOPEZ</v>
          </cell>
          <cell r="B857">
            <v>36951398</v>
          </cell>
        </row>
        <row r="858">
          <cell r="A858" t="str">
            <v>MARCELO DANIEL PAREDES CASTILLO</v>
          </cell>
          <cell r="B858">
            <v>93403671</v>
          </cell>
        </row>
        <row r="859">
          <cell r="A859" t="str">
            <v>MARCO JAVIER CASTRO CASTAÑEDA</v>
          </cell>
          <cell r="B859">
            <v>79763349</v>
          </cell>
        </row>
        <row r="860">
          <cell r="A860" t="str">
            <v>MARCO YOHANNI MUÑOZ TEATIN</v>
          </cell>
          <cell r="B860">
            <v>79763314</v>
          </cell>
        </row>
        <row r="861">
          <cell r="A861" t="str">
            <v>MARCOS CORREA ARCHILA</v>
          </cell>
          <cell r="B861">
            <v>88194223</v>
          </cell>
        </row>
        <row r="862">
          <cell r="A862" t="str">
            <v>MARCOS FELIPE AVILA BARBOSA</v>
          </cell>
          <cell r="B862">
            <v>15886912</v>
          </cell>
        </row>
        <row r="863">
          <cell r="A863" t="str">
            <v>MARDYURISTH BARRIOS RICARDO</v>
          </cell>
          <cell r="B863">
            <v>1128049002</v>
          </cell>
        </row>
        <row r="864">
          <cell r="A864" t="str">
            <v>MARGARITA MARIA VIVAS CARDENAS</v>
          </cell>
          <cell r="B864">
            <v>51839456</v>
          </cell>
        </row>
        <row r="865">
          <cell r="A865" t="str">
            <v>MARGARITA ROSA LUBO NOCHES</v>
          </cell>
          <cell r="B865">
            <v>36553364</v>
          </cell>
        </row>
        <row r="866">
          <cell r="A866" t="str">
            <v>MARIA ANDREA TORRES PEREZ</v>
          </cell>
          <cell r="B866">
            <v>52491251</v>
          </cell>
        </row>
        <row r="867">
          <cell r="A867" t="str">
            <v>MARIA CLARA PRECIADO GONZALEZ</v>
          </cell>
          <cell r="B867">
            <v>1032434656</v>
          </cell>
        </row>
        <row r="868">
          <cell r="A868" t="str">
            <v>MARIA CLAUDIA GOMEZ SALAZAR</v>
          </cell>
          <cell r="B868">
            <v>53140550</v>
          </cell>
        </row>
        <row r="869">
          <cell r="A869" t="str">
            <v>MARIA CLEMENCIA PEREZ URIBE</v>
          </cell>
          <cell r="B869">
            <v>39690992</v>
          </cell>
        </row>
        <row r="870">
          <cell r="A870" t="str">
            <v>MARIA CRISTINA BEDOYA SILVA</v>
          </cell>
          <cell r="B870">
            <v>31995987</v>
          </cell>
        </row>
        <row r="871">
          <cell r="A871" t="str">
            <v>MARIA CRISTINA DANIELS CARDOZO</v>
          </cell>
          <cell r="B871">
            <v>52034731</v>
          </cell>
        </row>
        <row r="872">
          <cell r="A872" t="str">
            <v>MARIA DEISSY CASTIBLANCO RUIZ</v>
          </cell>
          <cell r="B872">
            <v>51831129</v>
          </cell>
        </row>
        <row r="873">
          <cell r="A873" t="str">
            <v>MARIA DEL CARMEN DE LA CRUZ CALDERON</v>
          </cell>
          <cell r="B873">
            <v>1140831985</v>
          </cell>
        </row>
        <row r="874">
          <cell r="A874" t="str">
            <v>MARIA DEL PILAR LUGO GONZALEZ</v>
          </cell>
          <cell r="B874">
            <v>52022052</v>
          </cell>
        </row>
        <row r="875">
          <cell r="A875" t="str">
            <v>MARIA DEL PILAR PEREZ PEREZ</v>
          </cell>
          <cell r="B875">
            <v>33056005</v>
          </cell>
        </row>
        <row r="876">
          <cell r="A876" t="str">
            <v>MARIA DIANA CAROLINA FRESNEDA SEPULVEDA</v>
          </cell>
          <cell r="B876">
            <v>52837020</v>
          </cell>
        </row>
        <row r="877">
          <cell r="A877" t="str">
            <v>MARIA ELENA LEON CAÑAS</v>
          </cell>
          <cell r="B877">
            <v>25057340</v>
          </cell>
        </row>
        <row r="878">
          <cell r="A878" t="str">
            <v>MARIA FANNY VELANDIA SALAZAR</v>
          </cell>
          <cell r="B878">
            <v>60288242</v>
          </cell>
        </row>
        <row r="879">
          <cell r="A879" t="str">
            <v>MARIA FERNANDA DE LOS RIOS HIDALGO</v>
          </cell>
          <cell r="B879">
            <v>27087437</v>
          </cell>
        </row>
        <row r="880">
          <cell r="A880" t="str">
            <v>MARIA FERNANDA FORERO ESPINOSA</v>
          </cell>
          <cell r="B880">
            <v>1033705921</v>
          </cell>
        </row>
        <row r="881">
          <cell r="A881" t="str">
            <v>MARIA FERNANDA GUTIERREZ ARZUAGA</v>
          </cell>
          <cell r="B881">
            <v>52423402</v>
          </cell>
        </row>
        <row r="882">
          <cell r="A882" t="str">
            <v>MARIA FERNANDA LLANO GAITAN</v>
          </cell>
          <cell r="B882">
            <v>52270106</v>
          </cell>
        </row>
        <row r="883">
          <cell r="A883" t="str">
            <v>MARIA HOSANA RUIZ VARGAS</v>
          </cell>
          <cell r="B883">
            <v>51896790</v>
          </cell>
        </row>
        <row r="884">
          <cell r="A884" t="str">
            <v>MARIA IBETH MANRIQUE ZARATE</v>
          </cell>
          <cell r="B884">
            <v>1056552550</v>
          </cell>
        </row>
        <row r="885">
          <cell r="A885" t="str">
            <v>MARIA IDALIDES BRUGES PLATA</v>
          </cell>
          <cell r="B885">
            <v>56068767</v>
          </cell>
        </row>
        <row r="886">
          <cell r="A886" t="str">
            <v>MARIA INES FERRO SUAREZ</v>
          </cell>
          <cell r="B886">
            <v>31919474</v>
          </cell>
        </row>
        <row r="887">
          <cell r="A887" t="str">
            <v>MARIA INES PEREZ SALAMANCA</v>
          </cell>
          <cell r="B887">
            <v>51809954</v>
          </cell>
        </row>
        <row r="888">
          <cell r="A888" t="str">
            <v>MARIA ISABEL AMAYA PINZON</v>
          </cell>
          <cell r="B888">
            <v>1057587633</v>
          </cell>
        </row>
        <row r="889">
          <cell r="A889" t="str">
            <v>MARIA JOSE DIAZ SANCHEZ</v>
          </cell>
          <cell r="B889">
            <v>57434015</v>
          </cell>
        </row>
        <row r="890">
          <cell r="A890" t="str">
            <v>MARIA JULIANA SERRANO ORTIZ</v>
          </cell>
          <cell r="B890">
            <v>51615125</v>
          </cell>
        </row>
        <row r="891">
          <cell r="A891" t="str">
            <v>MARIA MONICA SIERRA VARGAS</v>
          </cell>
          <cell r="B891">
            <v>39562000</v>
          </cell>
        </row>
        <row r="892">
          <cell r="A892" t="str">
            <v xml:space="preserve">MARIA NANCY SEPULVEDA </v>
          </cell>
          <cell r="B892">
            <v>53095568</v>
          </cell>
        </row>
        <row r="893">
          <cell r="A893" t="str">
            <v>MARIA NARCISA CHAVERRA CHALA</v>
          </cell>
          <cell r="B893">
            <v>35890574</v>
          </cell>
        </row>
        <row r="894">
          <cell r="A894" t="str">
            <v>MARIA NIDIA RUEDA LARGO</v>
          </cell>
          <cell r="B894">
            <v>52355381</v>
          </cell>
        </row>
        <row r="895">
          <cell r="A895" t="str">
            <v>MARIA PATRICIA MARROQUIN CIENDUA</v>
          </cell>
          <cell r="B895">
            <v>51909360</v>
          </cell>
        </row>
        <row r="896">
          <cell r="A896" t="str">
            <v>MARIA PAULA RINCON ROJAS</v>
          </cell>
          <cell r="B896">
            <v>1032455340</v>
          </cell>
        </row>
        <row r="897">
          <cell r="A897" t="str">
            <v>MARIA ROCIO TORRES RODRIGUEZ</v>
          </cell>
          <cell r="B897">
            <v>52856196</v>
          </cell>
        </row>
        <row r="898">
          <cell r="A898" t="str">
            <v>MARIA TERESA JIMENEZ FERNANDEZ</v>
          </cell>
          <cell r="B898">
            <v>52206863</v>
          </cell>
        </row>
        <row r="899">
          <cell r="A899" t="str">
            <v>MARIA XIMENA ALEGRIAS PERLAZA</v>
          </cell>
          <cell r="B899">
            <v>1130589772</v>
          </cell>
        </row>
        <row r="900">
          <cell r="A900" t="str">
            <v>MARIA YENIFER PRADA PEÑA</v>
          </cell>
          <cell r="B900">
            <v>65770235</v>
          </cell>
        </row>
        <row r="901">
          <cell r="A901" t="str">
            <v>MARIBEL BARROS BARRETO</v>
          </cell>
          <cell r="B901">
            <v>65732945</v>
          </cell>
        </row>
        <row r="902">
          <cell r="A902" t="str">
            <v>MARICELA MAHECHA HERNANDEZ</v>
          </cell>
          <cell r="B902">
            <v>1015995856</v>
          </cell>
        </row>
        <row r="903">
          <cell r="A903" t="str">
            <v>MARILUZ QUINTANA BERMUDEZ</v>
          </cell>
          <cell r="B903">
            <v>55300866</v>
          </cell>
        </row>
        <row r="904">
          <cell r="A904" t="str">
            <v>MARINA EUGENIA HURTADO CHAPARRO</v>
          </cell>
          <cell r="B904">
            <v>63361085</v>
          </cell>
        </row>
        <row r="905">
          <cell r="A905" t="str">
            <v>MARIO CASTRO MORENO</v>
          </cell>
          <cell r="B905">
            <v>94415803</v>
          </cell>
        </row>
        <row r="906">
          <cell r="A906" t="str">
            <v>MARIO DELGADO AGUACIA</v>
          </cell>
          <cell r="B906">
            <v>79391241</v>
          </cell>
        </row>
        <row r="907">
          <cell r="A907" t="str">
            <v>MARIO FERNANDO GAMBOA BENAVIDES</v>
          </cell>
          <cell r="B907">
            <v>12749678</v>
          </cell>
        </row>
        <row r="908">
          <cell r="A908" t="str">
            <v>MARIO GERMAN VALENCIA HINCAPIE</v>
          </cell>
          <cell r="B908">
            <v>79535929</v>
          </cell>
        </row>
        <row r="909">
          <cell r="A909" t="str">
            <v>MARIO OSWALDO ZAMORA AGUIRRE</v>
          </cell>
          <cell r="B909">
            <v>80269107</v>
          </cell>
        </row>
        <row r="910">
          <cell r="A910" t="str">
            <v>MARITZA SERRATO VASQUEZ</v>
          </cell>
          <cell r="B910">
            <v>1121859518</v>
          </cell>
        </row>
        <row r="911">
          <cell r="A911" t="str">
            <v>MARLEN YANETH VANEGAS AGUIRRE</v>
          </cell>
          <cell r="B911">
            <v>1130618500</v>
          </cell>
        </row>
        <row r="912">
          <cell r="A912" t="str">
            <v>MARLIO CAMPOS PUENTES</v>
          </cell>
          <cell r="B912">
            <v>15875507</v>
          </cell>
        </row>
        <row r="913">
          <cell r="A913" t="str">
            <v>MARTHA AYDEE RODRIGUEZ GONZALEZ</v>
          </cell>
          <cell r="B913">
            <v>60305671</v>
          </cell>
        </row>
        <row r="914">
          <cell r="A914" t="str">
            <v>MARTHA CECILIA ARIAS MARROQUIN</v>
          </cell>
          <cell r="B914">
            <v>51582433</v>
          </cell>
        </row>
        <row r="915">
          <cell r="A915" t="str">
            <v>MARTHA INES RITA FERNANDEZ MOLINA</v>
          </cell>
          <cell r="B915">
            <v>39463178</v>
          </cell>
        </row>
        <row r="916">
          <cell r="A916" t="str">
            <v>MARTHA INES VELANDIA MARTINEZ</v>
          </cell>
          <cell r="B916">
            <v>51707951</v>
          </cell>
        </row>
        <row r="917">
          <cell r="A917" t="str">
            <v>MARTHA ISABEL MORALES PAEZ</v>
          </cell>
          <cell r="B917">
            <v>33365997</v>
          </cell>
        </row>
        <row r="918">
          <cell r="A918" t="str">
            <v>MARTHA ISABEL PATIÑO CRUZ</v>
          </cell>
          <cell r="B918">
            <v>47430626</v>
          </cell>
        </row>
        <row r="919">
          <cell r="A919" t="str">
            <v>MARTHA ISABEL RODRIGUEZ AMAYA</v>
          </cell>
          <cell r="B919">
            <v>51834821</v>
          </cell>
        </row>
        <row r="920">
          <cell r="A920" t="str">
            <v>MARTHA JANNETH GALINDO RUIZ</v>
          </cell>
          <cell r="B920">
            <v>51711876</v>
          </cell>
        </row>
        <row r="921">
          <cell r="A921" t="str">
            <v>MARTHA LILIANA ALARCON CARREÑO</v>
          </cell>
          <cell r="B921">
            <v>65782605</v>
          </cell>
        </row>
        <row r="922">
          <cell r="A922" t="str">
            <v>MARTHA PRISCILA DELGADO MORENO</v>
          </cell>
          <cell r="B922">
            <v>51875693</v>
          </cell>
        </row>
        <row r="923">
          <cell r="A923" t="str">
            <v>MARTHA SUSANA HERNANDEZ ALVAREZ</v>
          </cell>
          <cell r="B923">
            <v>45498399</v>
          </cell>
        </row>
        <row r="924">
          <cell r="A924" t="str">
            <v>MARYSOL TURIZO ECHEVERRI</v>
          </cell>
          <cell r="B924">
            <v>63453988</v>
          </cell>
        </row>
        <row r="925">
          <cell r="A925" t="str">
            <v>MARYURI PAOLA CALDERA MOLINA</v>
          </cell>
          <cell r="B925">
            <v>1082913921</v>
          </cell>
        </row>
        <row r="926">
          <cell r="A926" t="str">
            <v>MATEO GALINDO ORJUELA</v>
          </cell>
          <cell r="B926">
            <v>1019045399</v>
          </cell>
        </row>
        <row r="927">
          <cell r="A927" t="str">
            <v>MAURICIO ALBERTO VELARDE HERNANDEZ</v>
          </cell>
          <cell r="B927">
            <v>88260803</v>
          </cell>
        </row>
        <row r="928">
          <cell r="A928" t="str">
            <v>MAURICIO CARDONA CARMONA</v>
          </cell>
          <cell r="B928">
            <v>4376619</v>
          </cell>
        </row>
        <row r="929">
          <cell r="A929" t="str">
            <v>MAURICIO CASTELLANOS RAMIREZ</v>
          </cell>
          <cell r="B929">
            <v>93436975</v>
          </cell>
        </row>
        <row r="930">
          <cell r="A930" t="str">
            <v>MAURICIO FERNEY CAICEDO CHAPARRO</v>
          </cell>
          <cell r="B930">
            <v>79247452</v>
          </cell>
        </row>
        <row r="931">
          <cell r="A931" t="str">
            <v>MAURICIO JIMENEZ PINZON</v>
          </cell>
          <cell r="B931">
            <v>79907868</v>
          </cell>
        </row>
        <row r="932">
          <cell r="A932" t="str">
            <v>MAURICIO MALAVER BELTRAN</v>
          </cell>
          <cell r="B932">
            <v>80157857</v>
          </cell>
        </row>
        <row r="933">
          <cell r="A933" t="str">
            <v>JHAYDIWE FERNANDA FORERO NOREÑA</v>
          </cell>
          <cell r="B933">
            <v>82184593</v>
          </cell>
        </row>
        <row r="934">
          <cell r="A934" t="str">
            <v>MAURICIO ORLANDO BARRERA TORRES</v>
          </cell>
          <cell r="B934">
            <v>79956428</v>
          </cell>
        </row>
        <row r="935">
          <cell r="A935" t="str">
            <v>MAURICIO RUBIANO JIMENEZ</v>
          </cell>
          <cell r="B935">
            <v>80058235</v>
          </cell>
        </row>
        <row r="936">
          <cell r="A936" t="str">
            <v>MAWRIN ESTEBAN OLIVARES CHAMORRO</v>
          </cell>
          <cell r="B936">
            <v>80765480</v>
          </cell>
        </row>
        <row r="937">
          <cell r="A937" t="str">
            <v>MAYRA ALEJANDRA MARTINEZ MOSQUERA|</v>
          </cell>
          <cell r="B937">
            <v>1017189344</v>
          </cell>
        </row>
        <row r="938">
          <cell r="A938" t="str">
            <v>MAYRA NAYARITH VILLAZANA GONZALEZ</v>
          </cell>
          <cell r="B938">
            <v>41255381</v>
          </cell>
        </row>
        <row r="939">
          <cell r="A939" t="str">
            <v>MELISSA JIMENEZ ROJAS</v>
          </cell>
          <cell r="B939">
            <v>1094897977</v>
          </cell>
        </row>
        <row r="940">
          <cell r="A940" t="str">
            <v>MELVIS INES SARMIENTO MANGA</v>
          </cell>
          <cell r="B940">
            <v>32763846</v>
          </cell>
        </row>
        <row r="941">
          <cell r="A941" t="str">
            <v>MERCEDES GARCIA VELANDIA</v>
          </cell>
          <cell r="B941">
            <v>51801131</v>
          </cell>
        </row>
        <row r="942">
          <cell r="A942" t="str">
            <v>MERLY DAJHAN ALDANA CERON</v>
          </cell>
          <cell r="B942">
            <v>1014234103</v>
          </cell>
        </row>
        <row r="943">
          <cell r="A943" t="str">
            <v>MERY MOLINA ROJAS</v>
          </cell>
          <cell r="B943">
            <v>40026399</v>
          </cell>
        </row>
        <row r="944">
          <cell r="A944" t="str">
            <v>MICHAEL DEL AGUILA BARTENES</v>
          </cell>
          <cell r="B944">
            <v>15879749</v>
          </cell>
        </row>
        <row r="945">
          <cell r="A945" t="str">
            <v>MIGUEL ANGEL LUNA CASTRO</v>
          </cell>
          <cell r="B945">
            <v>17586972</v>
          </cell>
        </row>
        <row r="946">
          <cell r="A946" t="str">
            <v>MIGUEL ANGEL MUÑOZ NAVIA</v>
          </cell>
          <cell r="B946">
            <v>76333689</v>
          </cell>
        </row>
        <row r="947">
          <cell r="A947" t="str">
            <v>MIGUEL ENRIQUE ROMO BARRETO</v>
          </cell>
          <cell r="B947">
            <v>12722425</v>
          </cell>
        </row>
        <row r="948">
          <cell r="A948" t="str">
            <v>MIGUEL EUGENIO AGUDELO SANCHEZ</v>
          </cell>
          <cell r="B948">
            <v>6104325</v>
          </cell>
        </row>
        <row r="949">
          <cell r="A949" t="str">
            <v>MIGUEL ROMERO HERNANDEZ</v>
          </cell>
          <cell r="B949">
            <v>74321473</v>
          </cell>
        </row>
        <row r="950">
          <cell r="A950" t="str">
            <v>MILLER ABDON SANTOS GIRON</v>
          </cell>
          <cell r="B950">
            <v>9658590</v>
          </cell>
        </row>
        <row r="951">
          <cell r="A951" t="str">
            <v>MILSEN NEREYDA DAZA HERNANDEZ</v>
          </cell>
          <cell r="B951">
            <v>60412352</v>
          </cell>
        </row>
        <row r="952">
          <cell r="A952" t="str">
            <v>MILTON CESAR CALVO PANIAGUA</v>
          </cell>
          <cell r="B952">
            <v>79886849</v>
          </cell>
        </row>
        <row r="953">
          <cell r="A953" t="str">
            <v>MILTON GEISSERTH VARGAS LOZANO</v>
          </cell>
          <cell r="B953">
            <v>80246905</v>
          </cell>
        </row>
        <row r="954">
          <cell r="A954" t="str">
            <v>MILTON GIOVANNY MAHECHA RONDON</v>
          </cell>
          <cell r="B954">
            <v>79567026</v>
          </cell>
        </row>
        <row r="955">
          <cell r="A955" t="str">
            <v>MILTON LOZANO FLOREZ</v>
          </cell>
          <cell r="B955">
            <v>86060833</v>
          </cell>
        </row>
        <row r="956">
          <cell r="A956" t="str">
            <v>MING ROSMY ARBOLEDA BLANQUICET</v>
          </cell>
          <cell r="B956">
            <v>54255248</v>
          </cell>
        </row>
        <row r="957">
          <cell r="A957" t="str">
            <v>MIRYAM DEL CARMEN MENA CHALA</v>
          </cell>
          <cell r="B957">
            <v>43919498</v>
          </cell>
        </row>
        <row r="958">
          <cell r="A958" t="str">
            <v>MOISES ALCENDRA GARCIA</v>
          </cell>
          <cell r="B958">
            <v>12548514</v>
          </cell>
        </row>
        <row r="959">
          <cell r="A959" t="str">
            <v>MOISES GARCIA HIGINIO</v>
          </cell>
          <cell r="B959">
            <v>75073956</v>
          </cell>
        </row>
        <row r="960">
          <cell r="A960" t="str">
            <v>MONICA ALEXANDRA RINCON CHAPARRO</v>
          </cell>
          <cell r="B960">
            <v>52843497</v>
          </cell>
        </row>
        <row r="961">
          <cell r="A961" t="str">
            <v>MONICA ASTRID MAHECHA RAMIREZ</v>
          </cell>
          <cell r="B961">
            <v>53106542</v>
          </cell>
        </row>
        <row r="962">
          <cell r="A962" t="str">
            <v>MONICA BRICEÑO CASTELLANOS</v>
          </cell>
          <cell r="B962">
            <v>52261837</v>
          </cell>
        </row>
        <row r="963">
          <cell r="A963" t="str">
            <v>MONICA DEL ROSARIO RODRIGUEZ OROZCO</v>
          </cell>
          <cell r="B963">
            <v>36554882</v>
          </cell>
        </row>
        <row r="964">
          <cell r="A964" t="str">
            <v>MONICA MARCELA MONJE PATARROYO</v>
          </cell>
          <cell r="B964">
            <v>26429762</v>
          </cell>
        </row>
        <row r="965">
          <cell r="A965" t="str">
            <v>MONICA MARTINEZ CHAVEZ</v>
          </cell>
          <cell r="B965">
            <v>24713561</v>
          </cell>
        </row>
        <row r="966">
          <cell r="A966" t="str">
            <v>MONICA NIÑO DIAZ</v>
          </cell>
          <cell r="B966">
            <v>39693746</v>
          </cell>
        </row>
        <row r="967">
          <cell r="A967" t="str">
            <v>MYRIAM CONSUELO GARCIA MENDEZ</v>
          </cell>
          <cell r="B967">
            <v>39698471</v>
          </cell>
        </row>
        <row r="968">
          <cell r="A968" t="str">
            <v>MYRIAM MARTINEZ RAMIREZ</v>
          </cell>
          <cell r="B968">
            <v>51636299</v>
          </cell>
        </row>
        <row r="969">
          <cell r="A969" t="str">
            <v>MYRIAN CHACON SANABRIA</v>
          </cell>
          <cell r="B969">
            <v>52054654</v>
          </cell>
        </row>
        <row r="970">
          <cell r="A970" t="str">
            <v>NAIDER YURANI RINCON PEÑALOZA</v>
          </cell>
          <cell r="B970">
            <v>1015404440</v>
          </cell>
        </row>
        <row r="971">
          <cell r="A971" t="str">
            <v>NANCY ALEJANDRA PRADA ANAYA</v>
          </cell>
          <cell r="B971">
            <v>1136909301</v>
          </cell>
        </row>
        <row r="972">
          <cell r="A972" t="str">
            <v>NANCY ROMERO MARTINEZ</v>
          </cell>
          <cell r="B972">
            <v>52543972</v>
          </cell>
        </row>
        <row r="973">
          <cell r="A973" t="str">
            <v>NATALIA IRINA VANEGAS PINZON</v>
          </cell>
          <cell r="B973">
            <v>52796956</v>
          </cell>
        </row>
        <row r="974">
          <cell r="A974" t="str">
            <v>NATALIA ORTIZ VELEZ</v>
          </cell>
          <cell r="B974">
            <v>1032376475</v>
          </cell>
        </row>
        <row r="975">
          <cell r="A975" t="str">
            <v>NATALIA SANCHEZ ORTEGA</v>
          </cell>
          <cell r="B975">
            <v>53011944</v>
          </cell>
        </row>
        <row r="976">
          <cell r="A976" t="str">
            <v>NATALY JOHANNA SALCEDO BAYONA</v>
          </cell>
          <cell r="B976">
            <v>1016026757</v>
          </cell>
        </row>
        <row r="977">
          <cell r="A977" t="str">
            <v>NATALY SILVA CORTES</v>
          </cell>
          <cell r="B977">
            <v>38211216</v>
          </cell>
        </row>
        <row r="978">
          <cell r="A978" t="str">
            <v>NATHALI ANDREA ACOSTA RIVERA</v>
          </cell>
          <cell r="B978">
            <v>1032376091</v>
          </cell>
        </row>
        <row r="979">
          <cell r="A979" t="str">
            <v>NATHALIA CRISTINA ARGOTTE CABRERA</v>
          </cell>
          <cell r="B979">
            <v>27094208</v>
          </cell>
        </row>
        <row r="980">
          <cell r="A980" t="str">
            <v>NELCY ALIETH ROJAS BENITEZ</v>
          </cell>
          <cell r="B980">
            <v>23497319</v>
          </cell>
        </row>
        <row r="981">
          <cell r="A981" t="str">
            <v>NELLY ESPERANZA BERNAL MEAURI</v>
          </cell>
          <cell r="B981">
            <v>60253067</v>
          </cell>
        </row>
        <row r="982">
          <cell r="A982" t="str">
            <v>NELLY ROCIO VELOZA PORRAS</v>
          </cell>
          <cell r="B982">
            <v>52976499</v>
          </cell>
        </row>
        <row r="983">
          <cell r="A983" t="str">
            <v>NELLY SUSANA TORRES NAVAS</v>
          </cell>
          <cell r="B983">
            <v>46357011</v>
          </cell>
        </row>
        <row r="984">
          <cell r="A984" t="str">
            <v>NELSON BENJAMIN PORTILLA BOLAÑOS</v>
          </cell>
          <cell r="B984">
            <v>79907708</v>
          </cell>
        </row>
        <row r="985">
          <cell r="A985" t="str">
            <v>NELSON ENRIQUE HERNANDEZ BARRERA</v>
          </cell>
          <cell r="B985">
            <v>80048906</v>
          </cell>
        </row>
        <row r="986">
          <cell r="A986" t="str">
            <v>NELSON JOSE AVELLANEDA SEGURA</v>
          </cell>
          <cell r="B986">
            <v>88242955</v>
          </cell>
        </row>
        <row r="987">
          <cell r="A987" t="str">
            <v>NESTOR EDILSON CASTRO CASTAÑEDA</v>
          </cell>
          <cell r="B987">
            <v>79596577</v>
          </cell>
        </row>
        <row r="988">
          <cell r="A988" t="str">
            <v>NESTOR GONZALO SUAREZ BERNAL</v>
          </cell>
          <cell r="B988">
            <v>80771692</v>
          </cell>
        </row>
        <row r="989">
          <cell r="A989" t="str">
            <v>NESTOR HERNANDO LUGO MARTINEZ</v>
          </cell>
          <cell r="B989">
            <v>79989053</v>
          </cell>
        </row>
        <row r="990">
          <cell r="A990" t="str">
            <v>NESTOR HERNANDO MONTENEGRO GOMEZ</v>
          </cell>
          <cell r="B990">
            <v>19262345</v>
          </cell>
        </row>
        <row r="991">
          <cell r="A991" t="str">
            <v>NESTOR JAVIER BRITO RUIZ</v>
          </cell>
          <cell r="B991">
            <v>10093539</v>
          </cell>
        </row>
        <row r="992">
          <cell r="A992" t="str">
            <v>NESTOR JULIO CASTELBLANCO CORTES</v>
          </cell>
          <cell r="B992">
            <v>19147500</v>
          </cell>
        </row>
        <row r="993">
          <cell r="A993" t="str">
            <v>NEYLA LOPEZ FLOREZ</v>
          </cell>
          <cell r="B993">
            <v>51713174</v>
          </cell>
        </row>
        <row r="994">
          <cell r="A994" t="str">
            <v>NHORA CONSTANZA GUTIERREZ JIMENEZ</v>
          </cell>
          <cell r="B994">
            <v>41790264</v>
          </cell>
        </row>
        <row r="995">
          <cell r="A995" t="str">
            <v>NICOLAS MURGUEITIO SICARD</v>
          </cell>
          <cell r="B995">
            <v>81715489</v>
          </cell>
        </row>
        <row r="996">
          <cell r="A996" t="str">
            <v>NIDIA YAMILE ROMERO OLAYA</v>
          </cell>
          <cell r="B996">
            <v>52273843</v>
          </cell>
        </row>
        <row r="997">
          <cell r="A997" t="str">
            <v>NINI YOHANA FARFAN MUNEVAR</v>
          </cell>
          <cell r="B997">
            <v>52756665</v>
          </cell>
        </row>
        <row r="998">
          <cell r="A998" t="str">
            <v>NIXON ADOLFO RODRIGUEZ CUADRA</v>
          </cell>
          <cell r="B998">
            <v>4153534</v>
          </cell>
        </row>
        <row r="999">
          <cell r="A999" t="str">
            <v>NMITSY JEANINE BAEZ ALVAREZ</v>
          </cell>
          <cell r="B999">
            <v>46376060</v>
          </cell>
        </row>
        <row r="1000">
          <cell r="A1000" t="str">
            <v>NOHORA CAROLINA RIAÑO JIMENEZ</v>
          </cell>
          <cell r="B1000">
            <v>1012340826</v>
          </cell>
        </row>
        <row r="1001">
          <cell r="A1001" t="str">
            <v>NOHORA PATRICIA ROBAYO GUERRERO</v>
          </cell>
          <cell r="B1001">
            <v>51614851</v>
          </cell>
        </row>
        <row r="1002">
          <cell r="A1002" t="str">
            <v>NOHORA SUSANA BONILLA GUZMAN</v>
          </cell>
          <cell r="B1002">
            <v>52128985</v>
          </cell>
        </row>
        <row r="1003">
          <cell r="A1003" t="str">
            <v>NORMA PATRICIA SANCHEZ CUBIDES</v>
          </cell>
          <cell r="B1003">
            <v>52350202</v>
          </cell>
        </row>
        <row r="1004">
          <cell r="A1004" t="str">
            <v>NUBIA CLARENA PEREZ VELANDIA</v>
          </cell>
          <cell r="B1004">
            <v>40328090</v>
          </cell>
        </row>
        <row r="1005">
          <cell r="A1005" t="str">
            <v>NUBIA ESMERALDA ORTEGON MARTINEZ</v>
          </cell>
          <cell r="B1005">
            <v>52302837</v>
          </cell>
        </row>
        <row r="1006">
          <cell r="A1006" t="str">
            <v>NUBIA ROSA MEJIA PARRA</v>
          </cell>
          <cell r="B1006">
            <v>42497228</v>
          </cell>
        </row>
        <row r="1007">
          <cell r="A1007" t="str">
            <v>NUBIA SANTANA INFANTE</v>
          </cell>
          <cell r="B1007">
            <v>20866181</v>
          </cell>
        </row>
        <row r="1008">
          <cell r="A1008" t="str">
            <v>NUBIA SUSANA LOPEZ PRIETO</v>
          </cell>
          <cell r="B1008">
            <v>51578212</v>
          </cell>
        </row>
        <row r="1009">
          <cell r="A1009" t="str">
            <v>NURY DURLEY ZAMORA LESMES</v>
          </cell>
          <cell r="B1009">
            <v>52426258</v>
          </cell>
        </row>
        <row r="1010">
          <cell r="A1010" t="str">
            <v>NURY YAZMINA GALVIS MARQUEZ</v>
          </cell>
          <cell r="B1010">
            <v>20993743</v>
          </cell>
        </row>
        <row r="1011">
          <cell r="A1011" t="str">
            <v>OLGA LUCIA CRUZ GUERRERO</v>
          </cell>
          <cell r="B1011">
            <v>52245730</v>
          </cell>
        </row>
        <row r="1012">
          <cell r="A1012" t="str">
            <v>OLGA LUCIA DAZA SANCHEZ</v>
          </cell>
          <cell r="B1012">
            <v>52011183</v>
          </cell>
        </row>
        <row r="1013">
          <cell r="A1013" t="str">
            <v>OLGA LUCIA GARCIA MOLINA</v>
          </cell>
          <cell r="B1013">
            <v>1113643300</v>
          </cell>
        </row>
        <row r="1014">
          <cell r="A1014" t="str">
            <v>OLGA LUCIA NARVAEZ SOLORZANO</v>
          </cell>
          <cell r="B1014">
            <v>52897087</v>
          </cell>
        </row>
        <row r="1015">
          <cell r="A1015" t="str">
            <v xml:space="preserve">OLGA LUCIA PEREZ </v>
          </cell>
          <cell r="B1015">
            <v>46373712</v>
          </cell>
        </row>
        <row r="1016">
          <cell r="A1016" t="str">
            <v>OLGA PATRICIA AVILES VALENCIA</v>
          </cell>
          <cell r="B1016">
            <v>51951942</v>
          </cell>
        </row>
        <row r="1017">
          <cell r="A1017" t="str">
            <v>OLGA ROCIO QUILAGUY QUINTERO</v>
          </cell>
          <cell r="B1017">
            <v>52888693</v>
          </cell>
        </row>
        <row r="1018">
          <cell r="A1018" t="str">
            <v>OLGA ROSARIO MORANTES GALLARDO</v>
          </cell>
          <cell r="B1018">
            <v>63335799</v>
          </cell>
        </row>
        <row r="1019">
          <cell r="A1019" t="str">
            <v>OLMAR ARMANDO CRUZ ESPITIA</v>
          </cell>
          <cell r="B1019">
            <v>79702400</v>
          </cell>
        </row>
        <row r="1020">
          <cell r="A1020" t="str">
            <v>OMAIRA YANETH OSPINA GUTIERREZ</v>
          </cell>
          <cell r="B1020">
            <v>40399534</v>
          </cell>
        </row>
        <row r="1021">
          <cell r="A1021" t="str">
            <v>OMAR ALBERTO CAMARGO RACINE</v>
          </cell>
          <cell r="B1021">
            <v>7628406</v>
          </cell>
        </row>
        <row r="1022">
          <cell r="A1022" t="str">
            <v>OMAR ALEXIS REY PINZON</v>
          </cell>
          <cell r="B1022">
            <v>79809833</v>
          </cell>
        </row>
        <row r="1023">
          <cell r="A1023" t="str">
            <v>OMAR HERNANDO ROLDAN CRUZ</v>
          </cell>
          <cell r="B1023">
            <v>86069286</v>
          </cell>
        </row>
        <row r="1024">
          <cell r="A1024" t="str">
            <v>OMAR HORACIO GARNICA SARMIENTO</v>
          </cell>
          <cell r="B1024">
            <v>13537724</v>
          </cell>
        </row>
        <row r="1025">
          <cell r="A1025" t="str">
            <v>OMAR ODAYR FUQUENE SOACHA</v>
          </cell>
          <cell r="B1025">
            <v>1022344052</v>
          </cell>
        </row>
        <row r="1026">
          <cell r="A1026" t="str">
            <v>ORLANDO ARANGO MARIN</v>
          </cell>
          <cell r="B1026">
            <v>93407466</v>
          </cell>
        </row>
        <row r="1027">
          <cell r="A1027" t="str">
            <v>ORLANDO CASTILLO CARO</v>
          </cell>
          <cell r="B1027">
            <v>17336922</v>
          </cell>
        </row>
        <row r="1028">
          <cell r="A1028" t="str">
            <v>ORLANDO CHARRIS SALAZAR</v>
          </cell>
          <cell r="B1028">
            <v>72208816</v>
          </cell>
        </row>
        <row r="1029">
          <cell r="A1029" t="str">
            <v>ORLANDO RAFAEL OCAMPO BARRIOS</v>
          </cell>
          <cell r="B1029">
            <v>72277833</v>
          </cell>
        </row>
        <row r="1030">
          <cell r="A1030" t="str">
            <v xml:space="preserve">ORLANDO REYES </v>
          </cell>
          <cell r="B1030">
            <v>79820029</v>
          </cell>
        </row>
        <row r="1031">
          <cell r="A1031" t="str">
            <v>ORLANDO ROCHA CASTAÑEDA</v>
          </cell>
          <cell r="B1031">
            <v>3085927</v>
          </cell>
        </row>
        <row r="1032">
          <cell r="A1032" t="str">
            <v>ORLANDO TOCANCIPA PARDO</v>
          </cell>
          <cell r="B1032">
            <v>79292555</v>
          </cell>
        </row>
        <row r="1033">
          <cell r="A1033" t="str">
            <v>OROSMAN MONTAÑO BARRANTES</v>
          </cell>
          <cell r="B1033">
            <v>79372360</v>
          </cell>
        </row>
        <row r="1034">
          <cell r="A1034" t="str">
            <v>OSCAR ALBERTO BOTELLO PERDOMO</v>
          </cell>
          <cell r="B1034">
            <v>88211495</v>
          </cell>
        </row>
        <row r="1035">
          <cell r="A1035" t="str">
            <v>OSCAR ALEXANDER TALERO RODRIGUEZ</v>
          </cell>
          <cell r="B1035">
            <v>79716480</v>
          </cell>
        </row>
        <row r="1036">
          <cell r="A1036" t="str">
            <v>OSCAR ANDRES HERNANDEZ HERNANDEZ</v>
          </cell>
          <cell r="B1036">
            <v>79940330</v>
          </cell>
        </row>
        <row r="1037">
          <cell r="A1037" t="str">
            <v>OSCAR ANDRES VALDERRAMA CANO</v>
          </cell>
          <cell r="B1037">
            <v>80791769</v>
          </cell>
        </row>
        <row r="1038">
          <cell r="A1038" t="str">
            <v>OSCAR ARMANDO CORDOBA CORONADO</v>
          </cell>
          <cell r="B1038">
            <v>19143834</v>
          </cell>
        </row>
        <row r="1039">
          <cell r="A1039" t="str">
            <v>OSCAR DARIO TACURI NARVAEZ</v>
          </cell>
          <cell r="B1039">
            <v>1085258143</v>
          </cell>
        </row>
        <row r="1040">
          <cell r="A1040" t="str">
            <v>OSCAR DICAR LIZARAZO CASTILLO</v>
          </cell>
          <cell r="B1040">
            <v>1130683863</v>
          </cell>
        </row>
        <row r="1041">
          <cell r="A1041" t="str">
            <v>OSCAR EDUARDO SANABRIA VASQUEZ</v>
          </cell>
          <cell r="B1041">
            <v>71315448</v>
          </cell>
        </row>
        <row r="1042">
          <cell r="A1042" t="str">
            <v>OSCAR EMILIO PANTOJA ESTUPIÑAN</v>
          </cell>
          <cell r="B1042">
            <v>85473546</v>
          </cell>
        </row>
        <row r="1043">
          <cell r="A1043" t="str">
            <v>OSCAR FERNANDO VASCO SOTO</v>
          </cell>
          <cell r="B1043">
            <v>94398117</v>
          </cell>
        </row>
        <row r="1044">
          <cell r="A1044" t="str">
            <v>OSCAR FRANCISCO CELIS BERNAL</v>
          </cell>
          <cell r="B1044">
            <v>11446004</v>
          </cell>
        </row>
        <row r="1045">
          <cell r="A1045" t="str">
            <v>OSCAR GUATEQUE CRUZ</v>
          </cell>
          <cell r="B1045">
            <v>86070664</v>
          </cell>
        </row>
        <row r="1046">
          <cell r="A1046" t="str">
            <v>OSCAR GUERRERO AGUDELO</v>
          </cell>
          <cell r="B1046">
            <v>73195349</v>
          </cell>
        </row>
        <row r="1047">
          <cell r="A1047" t="str">
            <v>OSCAR IVAN OBANDO GARZON</v>
          </cell>
          <cell r="B1047">
            <v>1022969243</v>
          </cell>
        </row>
        <row r="1048">
          <cell r="A1048" t="str">
            <v>OSCAR JAVIER GOMEZ MORENO</v>
          </cell>
          <cell r="B1048">
            <v>79853928</v>
          </cell>
        </row>
        <row r="1049">
          <cell r="A1049" t="str">
            <v>OSCAR JAVIER SANTOS OSMA</v>
          </cell>
          <cell r="B1049">
            <v>79213123</v>
          </cell>
        </row>
        <row r="1050">
          <cell r="A1050" t="str">
            <v>OSCAR JOSE JIMENEZ CHICO</v>
          </cell>
          <cell r="B1050">
            <v>1083460593</v>
          </cell>
        </row>
        <row r="1051">
          <cell r="A1051" t="str">
            <v>OSCAR LEANDRO MENDEZ RAMIREZ</v>
          </cell>
          <cell r="B1051">
            <v>80456784</v>
          </cell>
        </row>
        <row r="1052">
          <cell r="A1052" t="str">
            <v>OSCAR LEONARDO JOAQUI CACUA</v>
          </cell>
          <cell r="B1052">
            <v>88243917</v>
          </cell>
        </row>
        <row r="1053">
          <cell r="A1053" t="str">
            <v>OSCAR MAURICIO CHAVES CHAVES</v>
          </cell>
          <cell r="B1053">
            <v>87103555</v>
          </cell>
        </row>
        <row r="1054">
          <cell r="A1054" t="str">
            <v>OSCAR ORLANDO RINCON CESPEDES</v>
          </cell>
          <cell r="B1054">
            <v>86057280</v>
          </cell>
        </row>
        <row r="1055">
          <cell r="A1055" t="str">
            <v>OSCAR ORTIZ CUBIDES</v>
          </cell>
          <cell r="B1055">
            <v>91361481</v>
          </cell>
        </row>
        <row r="1056">
          <cell r="A1056" t="str">
            <v>OSWALDO MIGUEL LEDEZMA MERCADO</v>
          </cell>
          <cell r="B1056">
            <v>72072192</v>
          </cell>
        </row>
        <row r="1057">
          <cell r="A1057" t="str">
            <v>PABLO ALEJANDRO PERDOMO DEVIA</v>
          </cell>
          <cell r="B1057">
            <v>79537238</v>
          </cell>
        </row>
        <row r="1058">
          <cell r="A1058" t="str">
            <v>PABLO ANDRES DAZA DIAZ</v>
          </cell>
          <cell r="B1058">
            <v>80004215</v>
          </cell>
        </row>
        <row r="1059">
          <cell r="A1059" t="str">
            <v>PABLO CESAR PABON MURCIA</v>
          </cell>
          <cell r="B1059">
            <v>88234558</v>
          </cell>
        </row>
        <row r="1060">
          <cell r="A1060" t="str">
            <v>PABLO ENRIQUE MORENO CRUZ</v>
          </cell>
          <cell r="B1060">
            <v>80031052</v>
          </cell>
        </row>
        <row r="1061">
          <cell r="A1061" t="str">
            <v>PAMELA ADRIANA DAZA PULIDO</v>
          </cell>
          <cell r="B1061">
            <v>52448507</v>
          </cell>
        </row>
        <row r="1062">
          <cell r="A1062" t="str">
            <v>PAOLA ANDREA ACOSTA ALDANA</v>
          </cell>
          <cell r="B1062">
            <v>1020782820</v>
          </cell>
        </row>
        <row r="1063">
          <cell r="A1063" t="str">
            <v>PAOLA ESTEFANY ARDILA RUBIO</v>
          </cell>
          <cell r="B1063">
            <v>1010190571</v>
          </cell>
        </row>
        <row r="1064">
          <cell r="A1064" t="str">
            <v>PATRICIA DEL ROSARIO ALVARADO CASTILLO</v>
          </cell>
          <cell r="B1064">
            <v>30714300</v>
          </cell>
        </row>
        <row r="1065">
          <cell r="A1065" t="str">
            <v>PAULA ANDREA QUINTERO VELASQUEZ</v>
          </cell>
          <cell r="B1065">
            <v>30391528</v>
          </cell>
        </row>
        <row r="1066">
          <cell r="A1066" t="str">
            <v>PAULA ANDREA VILLADA ESTRADA</v>
          </cell>
          <cell r="B1066">
            <v>1053791536</v>
          </cell>
        </row>
        <row r="1067">
          <cell r="A1067" t="str">
            <v>PAULA MERCEDES SALAZAR PALACIOS</v>
          </cell>
          <cell r="B1067">
            <v>1010180066</v>
          </cell>
        </row>
        <row r="1068">
          <cell r="A1068" t="str">
            <v>PAULA TATIANA GIRALDO GOMEZ</v>
          </cell>
          <cell r="B1068">
            <v>24347099</v>
          </cell>
        </row>
        <row r="1069">
          <cell r="A1069" t="str">
            <v>PEDRO ANDRES LOPEZ LOPEZ</v>
          </cell>
          <cell r="B1069">
            <v>80150636</v>
          </cell>
        </row>
        <row r="1070">
          <cell r="A1070" t="str">
            <v>PEDRO ANTONIO PIÑEROS GONZALEZ</v>
          </cell>
          <cell r="B1070">
            <v>79152525</v>
          </cell>
        </row>
        <row r="1071">
          <cell r="A1071" t="str">
            <v>PEDRO DAVID VARGAS SANTANDER</v>
          </cell>
          <cell r="B1071">
            <v>286500</v>
          </cell>
        </row>
        <row r="1072">
          <cell r="A1072" t="str">
            <v>PEDRO JAVIER RINCON TELLEZ</v>
          </cell>
          <cell r="B1072">
            <v>80119955</v>
          </cell>
        </row>
        <row r="1073">
          <cell r="A1073" t="str">
            <v>PEDRO NESTOR CORREDOR MEDINA</v>
          </cell>
          <cell r="B1073">
            <v>4123353</v>
          </cell>
        </row>
        <row r="1074">
          <cell r="A1074" t="str">
            <v>PEDRO PABLO PARALES PEREZ</v>
          </cell>
          <cell r="B1074">
            <v>80063247</v>
          </cell>
        </row>
        <row r="1075">
          <cell r="A1075" t="str">
            <v>PEDRO PABLO VALERO MORENO</v>
          </cell>
          <cell r="B1075">
            <v>14229535</v>
          </cell>
        </row>
        <row r="1076">
          <cell r="A1076" t="str">
            <v>PEDRO RAMON TORRES PINEDA</v>
          </cell>
          <cell r="B1076">
            <v>7312375</v>
          </cell>
        </row>
        <row r="1077">
          <cell r="A1077" t="str">
            <v>PILAR ADRIANA PATIÑO PLAZAS</v>
          </cell>
          <cell r="B1077">
            <v>52503989</v>
          </cell>
        </row>
        <row r="1078">
          <cell r="A1078" t="str">
            <v>PILAR ALEJANDRA GONZALEZ PORRAS</v>
          </cell>
          <cell r="B1078">
            <v>1015998637</v>
          </cell>
        </row>
        <row r="1079">
          <cell r="A1079" t="str">
            <v>POLO FELIX SUAREZ GOMEZ</v>
          </cell>
          <cell r="B1079">
            <v>79848138</v>
          </cell>
        </row>
        <row r="1080">
          <cell r="A1080" t="str">
            <v>RAFAEL ALBERTO FAJARDO TORO</v>
          </cell>
          <cell r="B1080">
            <v>80808925</v>
          </cell>
        </row>
        <row r="1081">
          <cell r="A1081" t="str">
            <v>RAFAEL ANTONIO RODRIGUEZ ARIAS</v>
          </cell>
          <cell r="B1081">
            <v>79403611</v>
          </cell>
        </row>
        <row r="1082">
          <cell r="A1082" t="str">
            <v>RAFAEL ANTONIO VALBUENA PINZON</v>
          </cell>
          <cell r="B1082">
            <v>93397270</v>
          </cell>
        </row>
        <row r="1083">
          <cell r="A1083" t="str">
            <v>RAFAEL DARIO DE LA OSSA REYES</v>
          </cell>
          <cell r="B1083">
            <v>73115073</v>
          </cell>
        </row>
        <row r="1084">
          <cell r="A1084" t="str">
            <v>RAFAEL ENRIQUE RAMIREZ LOBO</v>
          </cell>
          <cell r="B1084">
            <v>13746971</v>
          </cell>
        </row>
        <row r="1085">
          <cell r="A1085" t="str">
            <v>RAFAEL HUMBERTO APARICIO LEON</v>
          </cell>
          <cell r="B1085">
            <v>1013579965</v>
          </cell>
        </row>
        <row r="1086">
          <cell r="A1086" t="str">
            <v>RAFAEL PUA RIOS</v>
          </cell>
          <cell r="B1086">
            <v>72431064</v>
          </cell>
        </row>
        <row r="1087">
          <cell r="A1087" t="str">
            <v>RAFAEL VILLAMIZAR DIAZ</v>
          </cell>
          <cell r="B1087">
            <v>13740570</v>
          </cell>
        </row>
        <row r="1088">
          <cell r="A1088" t="str">
            <v>RAMIRO ALFONSO RIAÑO TRUJILLO</v>
          </cell>
          <cell r="B1088">
            <v>19433588</v>
          </cell>
        </row>
        <row r="1089">
          <cell r="A1089" t="str">
            <v>RAMIRO ANDRES DORADO MUÑOZ</v>
          </cell>
          <cell r="B1089">
            <v>94488348</v>
          </cell>
        </row>
        <row r="1090">
          <cell r="A1090" t="str">
            <v>RAMIRO JUNIOR PEREZ VERA</v>
          </cell>
          <cell r="B1090">
            <v>1093743787</v>
          </cell>
        </row>
        <row r="1091">
          <cell r="A1091" t="str">
            <v>RAMIRO ORLANDO BALAGUERA GALLO</v>
          </cell>
          <cell r="B1091">
            <v>7178233</v>
          </cell>
        </row>
        <row r="1092">
          <cell r="A1092" t="str">
            <v>RAUL EDGARDO CASALLAS ZAMORA</v>
          </cell>
          <cell r="B1092">
            <v>80130133</v>
          </cell>
        </row>
        <row r="1093">
          <cell r="A1093" t="str">
            <v>RAUL ENRIQUE SARMIENTO ESCORCIA</v>
          </cell>
          <cell r="B1093">
            <v>73151023</v>
          </cell>
        </row>
        <row r="1094">
          <cell r="A1094" t="str">
            <v>RAUL MARIANO VELEZ AMAYA</v>
          </cell>
          <cell r="B1094">
            <v>85372653</v>
          </cell>
        </row>
        <row r="1095">
          <cell r="A1095" t="str">
            <v>REBECA ALEXANDRA BENAVIDES ERAZO</v>
          </cell>
          <cell r="B1095">
            <v>36951361</v>
          </cell>
        </row>
        <row r="1096">
          <cell r="A1096" t="str">
            <v>RICARDO ANDRES LARA OLIVEROS</v>
          </cell>
          <cell r="B1096">
            <v>1090415566</v>
          </cell>
        </row>
        <row r="1097">
          <cell r="A1097" t="str">
            <v xml:space="preserve">RICARDO ARTURO ARIAS CASTRO </v>
          </cell>
          <cell r="B1097">
            <v>79603614</v>
          </cell>
        </row>
        <row r="1098">
          <cell r="A1098" t="str">
            <v>RICARDO BUITRAGO PARDO</v>
          </cell>
          <cell r="B1098">
            <v>79658619</v>
          </cell>
        </row>
        <row r="1099">
          <cell r="A1099" t="str">
            <v>RICARDO DE JESUS NORIEGA SALAZAR</v>
          </cell>
          <cell r="B1099">
            <v>85373491</v>
          </cell>
        </row>
        <row r="1100">
          <cell r="A1100" t="str">
            <v>RICARDO DE LOS RIOS VILLAMIL</v>
          </cell>
          <cell r="B1100">
            <v>80010313</v>
          </cell>
        </row>
        <row r="1101">
          <cell r="A1101" t="str">
            <v>RICARDO ELIAS LOZANO QUEZADA</v>
          </cell>
          <cell r="B1101">
            <v>79866445</v>
          </cell>
        </row>
        <row r="1102">
          <cell r="A1102" t="str">
            <v>RICARDO GONZALEZ FAJARDO</v>
          </cell>
          <cell r="B1102">
            <v>80373544</v>
          </cell>
        </row>
        <row r="1103">
          <cell r="A1103" t="str">
            <v>RICHARD ADRIAN RUIZ GONZALEZ</v>
          </cell>
          <cell r="B1103">
            <v>80161092</v>
          </cell>
        </row>
        <row r="1104">
          <cell r="A1104" t="str">
            <v>RISDELL NORBEY RODRIGUEZ ROJAS</v>
          </cell>
          <cell r="B1104">
            <v>80216505</v>
          </cell>
        </row>
        <row r="1105">
          <cell r="A1105" t="str">
            <v>ROBERT ARMANDO FLOREZ CASTAÑO</v>
          </cell>
          <cell r="B1105">
            <v>79840120</v>
          </cell>
        </row>
        <row r="1106">
          <cell r="A1106" t="str">
            <v>ROBERT MAURICIO MONTAÑO MONTAÑO</v>
          </cell>
          <cell r="B1106">
            <v>16933055</v>
          </cell>
        </row>
        <row r="1107">
          <cell r="A1107" t="str">
            <v>ROBERT TORRES FONTALVO</v>
          </cell>
          <cell r="B1107">
            <v>73231543</v>
          </cell>
        </row>
        <row r="1108">
          <cell r="A1108" t="str">
            <v>ROBERTO MAURICIO GALVEZ SOTELO</v>
          </cell>
          <cell r="B1108">
            <v>87491980</v>
          </cell>
        </row>
        <row r="1109">
          <cell r="A1109" t="str">
            <v>ROBINSON VALENCIA GIRALDO</v>
          </cell>
          <cell r="B1109">
            <v>75035031</v>
          </cell>
        </row>
        <row r="1110">
          <cell r="A1110" t="str">
            <v>RODNEY QUEVEDO CARO</v>
          </cell>
          <cell r="B1110">
            <v>17416733</v>
          </cell>
        </row>
        <row r="1111">
          <cell r="A1111" t="str">
            <v>RODRIGO AMORTEGUI AROS</v>
          </cell>
          <cell r="B1111">
            <v>19420464</v>
          </cell>
        </row>
        <row r="1112">
          <cell r="A1112" t="str">
            <v>RODRIGO ANTONIO LIZARAZO GARCIA</v>
          </cell>
          <cell r="B1112">
            <v>4247415</v>
          </cell>
        </row>
        <row r="1113">
          <cell r="A1113" t="str">
            <v>RODRIGO DIAZ CASTAÑO</v>
          </cell>
          <cell r="B1113">
            <v>79877406</v>
          </cell>
        </row>
        <row r="1114">
          <cell r="A1114" t="str">
            <v>RODRIGO GERARDO BERNAL MORENO</v>
          </cell>
          <cell r="B1114">
            <v>2956299</v>
          </cell>
        </row>
        <row r="1115">
          <cell r="A1115" t="str">
            <v>ROLANDO GARNICA ARIAS</v>
          </cell>
          <cell r="B1115">
            <v>11347499</v>
          </cell>
        </row>
        <row r="1116">
          <cell r="A1116" t="str">
            <v>ROLANDO IGLESIAS SANJUAN</v>
          </cell>
          <cell r="B1116">
            <v>7602533</v>
          </cell>
        </row>
        <row r="1117">
          <cell r="A1117" t="str">
            <v>RONAL HARBEY RIVERA RODRIGUEZ</v>
          </cell>
          <cell r="B1117">
            <v>74327253</v>
          </cell>
        </row>
        <row r="1118">
          <cell r="A1118" t="str">
            <v>RONALD ALBERTO PATIÑO OSPINA</v>
          </cell>
          <cell r="B1118">
            <v>79749184</v>
          </cell>
        </row>
        <row r="1119">
          <cell r="A1119" t="str">
            <v>RONALD JONATHAM PEREZ ORTIZ</v>
          </cell>
          <cell r="B1119">
            <v>7707735</v>
          </cell>
        </row>
        <row r="1120">
          <cell r="A1120" t="str">
            <v>ROOSVERTH ENRIQUE ARIAS GIRALDO</v>
          </cell>
          <cell r="B1120">
            <v>75145924</v>
          </cell>
        </row>
        <row r="1121">
          <cell r="A1121" t="str">
            <v>ROSA ELIZABETH CASTILLO VASQUEZ</v>
          </cell>
          <cell r="B1121">
            <v>53050798</v>
          </cell>
        </row>
        <row r="1122">
          <cell r="A1122" t="str">
            <v>ROSA ESTHER BABATIVA VELASQUEZ</v>
          </cell>
          <cell r="B1122">
            <v>20441355</v>
          </cell>
        </row>
        <row r="1123">
          <cell r="A1123" t="str">
            <v>ROSA JULIANA GIRALDO RODRIGUEZ</v>
          </cell>
          <cell r="B1123">
            <v>1121327496</v>
          </cell>
        </row>
        <row r="1124">
          <cell r="A1124" t="str">
            <v>ROSALBA MUÑOZ GOMEZ</v>
          </cell>
          <cell r="B1124">
            <v>35485052</v>
          </cell>
        </row>
        <row r="1125">
          <cell r="A1125" t="str">
            <v>ROSEMBERG LEGUIZAMON VARGAS</v>
          </cell>
          <cell r="B1125">
            <v>79649197</v>
          </cell>
        </row>
        <row r="1126">
          <cell r="A1126" t="str">
            <v>RUBEN DARIO ESGUERRA REBOLLEDO</v>
          </cell>
          <cell r="B1126">
            <v>72233624</v>
          </cell>
        </row>
        <row r="1127">
          <cell r="A1127" t="str">
            <v>RUBEN DARIO PEÑA CASANOVA</v>
          </cell>
          <cell r="B1127">
            <v>6102305</v>
          </cell>
        </row>
        <row r="1128">
          <cell r="A1128" t="str">
            <v>RUBI ESPERANZA ARGOTI ARGOTI</v>
          </cell>
          <cell r="B1128">
            <v>36756144</v>
          </cell>
        </row>
        <row r="1129">
          <cell r="A1129" t="str">
            <v>RUSBELL RAMIREZ CARDONA</v>
          </cell>
          <cell r="B1129">
            <v>16161168</v>
          </cell>
        </row>
        <row r="1130">
          <cell r="A1130" t="str">
            <v>RUTH STELLA TURRIAGO CASTILLO</v>
          </cell>
          <cell r="B1130">
            <v>20368075</v>
          </cell>
        </row>
        <row r="1131">
          <cell r="A1131" t="str">
            <v>RUTHBELL ANDREY ROMERO DIAZ</v>
          </cell>
          <cell r="B1131">
            <v>5827247</v>
          </cell>
        </row>
        <row r="1132">
          <cell r="A1132" t="str">
            <v>SAIDA HERNANDEZ JIMENEZ</v>
          </cell>
          <cell r="B1132">
            <v>33199207</v>
          </cell>
        </row>
        <row r="1133">
          <cell r="A1133" t="str">
            <v>SAITH AMAURY REQUENA HOYOS</v>
          </cell>
          <cell r="B1133">
            <v>15671037</v>
          </cell>
        </row>
        <row r="1134">
          <cell r="A1134" t="str">
            <v>SAMIRNA MARGARITA VANEGAS CHAPMAN</v>
          </cell>
          <cell r="B1134">
            <v>1047336625</v>
          </cell>
        </row>
        <row r="1135">
          <cell r="A1135" t="str">
            <v>SANDRA BIBIANA GONZALEZ ZAMORA</v>
          </cell>
          <cell r="B1135">
            <v>52401138</v>
          </cell>
        </row>
        <row r="1136">
          <cell r="A1136" t="str">
            <v>SANDRA BIBIANA JIMENEZ ALVARADO</v>
          </cell>
          <cell r="B1136">
            <v>30324752</v>
          </cell>
        </row>
        <row r="1137">
          <cell r="A1137" t="str">
            <v>SANDRA JANETH HOMEZ SILVA</v>
          </cell>
          <cell r="B1137">
            <v>65780982</v>
          </cell>
        </row>
        <row r="1138">
          <cell r="A1138" t="str">
            <v>SANDRA JOHANA AMAYA RODRIGUEZ</v>
          </cell>
          <cell r="B1138">
            <v>52386683</v>
          </cell>
        </row>
        <row r="1139">
          <cell r="A1139" t="str">
            <v>SANDRA KARINNA HERNANDEZ MEDINA</v>
          </cell>
          <cell r="B1139">
            <v>33676149</v>
          </cell>
        </row>
        <row r="1140">
          <cell r="A1140" t="str">
            <v>SANDRA LILIANA CANO CARVAJAL</v>
          </cell>
          <cell r="B1140">
            <v>52115671</v>
          </cell>
        </row>
        <row r="1141">
          <cell r="A1141" t="str">
            <v>SANDRA LILIANA CUELLAR ROJAS</v>
          </cell>
          <cell r="B1141">
            <v>69005422</v>
          </cell>
        </row>
        <row r="1142">
          <cell r="A1142" t="str">
            <v>SANDRA LILIANA PINEDA RAMIREZ</v>
          </cell>
          <cell r="B1142">
            <v>52562039</v>
          </cell>
        </row>
        <row r="1143">
          <cell r="A1143" t="str">
            <v>SANDRA LILIANA RANGEL SUAREZ</v>
          </cell>
          <cell r="B1143">
            <v>1019018352</v>
          </cell>
        </row>
        <row r="1144">
          <cell r="A1144" t="str">
            <v>SANDRA LILIANA ROMERO MORA</v>
          </cell>
          <cell r="B1144">
            <v>52305216</v>
          </cell>
        </row>
        <row r="1145">
          <cell r="A1145" t="str">
            <v>SANDRA MALLEY ROMERO AGUDELO</v>
          </cell>
          <cell r="B1145">
            <v>52794874</v>
          </cell>
        </row>
        <row r="1146">
          <cell r="A1146" t="str">
            <v>SANDRA MARCELA BUSTOS LEON</v>
          </cell>
          <cell r="B1146">
            <v>1016027491</v>
          </cell>
        </row>
        <row r="1147">
          <cell r="A1147" t="str">
            <v>SANDRA MARCELA MARTINEZ AMAYA</v>
          </cell>
          <cell r="B1147">
            <v>1032423202</v>
          </cell>
        </row>
        <row r="1148">
          <cell r="A1148" t="str">
            <v>SANDRA MILENA BARRAGAN CEDIEL</v>
          </cell>
          <cell r="B1148">
            <v>52959594</v>
          </cell>
        </row>
        <row r="1149">
          <cell r="A1149" t="str">
            <v>SANDRA MILENA BOTON SAENZ</v>
          </cell>
          <cell r="B1149">
            <v>53095319</v>
          </cell>
        </row>
        <row r="1150">
          <cell r="A1150" t="str">
            <v>SANDRA MILENA CELIS CASTRO</v>
          </cell>
          <cell r="B1150">
            <v>1032370929</v>
          </cell>
        </row>
        <row r="1151">
          <cell r="A1151" t="str">
            <v>SANDRA MILENA LABRADA MONROY</v>
          </cell>
          <cell r="B1151">
            <v>28821711</v>
          </cell>
        </row>
        <row r="1152">
          <cell r="A1152" t="str">
            <v>SANDRA MILENA ROJAS SALAMANCA</v>
          </cell>
          <cell r="B1152">
            <v>24081854</v>
          </cell>
        </row>
        <row r="1153">
          <cell r="A1153" t="str">
            <v>SANDRA MILENA SARMIENTO TOVAR</v>
          </cell>
          <cell r="B1153">
            <v>36304085</v>
          </cell>
        </row>
        <row r="1154">
          <cell r="A1154" t="str">
            <v>SANDRA MILENA SUAREZ ARIAS</v>
          </cell>
          <cell r="B1154">
            <v>52931487</v>
          </cell>
        </row>
        <row r="1155">
          <cell r="A1155" t="str">
            <v>SANDRA MILENA TORRES SUAREZ</v>
          </cell>
          <cell r="B1155">
            <v>23690938</v>
          </cell>
        </row>
        <row r="1156">
          <cell r="A1156" t="str">
            <v>SANDRA MORENO MARTINEZ</v>
          </cell>
          <cell r="B1156">
            <v>1113303871</v>
          </cell>
        </row>
        <row r="1157">
          <cell r="A1157" t="str">
            <v>SANDRA PAOLA MORENO SANCHEZ</v>
          </cell>
          <cell r="B1157">
            <v>52795737</v>
          </cell>
        </row>
        <row r="1158">
          <cell r="A1158" t="str">
            <v>SANDRA PATRICIA BALLESTEROS MUÑOZ</v>
          </cell>
          <cell r="B1158">
            <v>43065352</v>
          </cell>
        </row>
        <row r="1159">
          <cell r="A1159" t="str">
            <v>SANDRA PATRICIA BUITRAGO PATIÑO</v>
          </cell>
          <cell r="B1159">
            <v>38602842</v>
          </cell>
        </row>
        <row r="1160">
          <cell r="A1160" t="str">
            <v>SANDRA PATRICIA CORDERO RODRIGUEZ</v>
          </cell>
          <cell r="B1160">
            <v>52285231</v>
          </cell>
        </row>
        <row r="1161">
          <cell r="A1161" t="str">
            <v>SANDRA PATRICIA MARIN GARZON</v>
          </cell>
          <cell r="B1161">
            <v>53088855</v>
          </cell>
        </row>
        <row r="1162">
          <cell r="A1162" t="str">
            <v>SANDRA XIMENA JIMENEZ CORDOBA</v>
          </cell>
          <cell r="B1162">
            <v>36950962</v>
          </cell>
        </row>
        <row r="1163">
          <cell r="A1163" t="str">
            <v xml:space="preserve">SANDRA YANIRA PINEDA </v>
          </cell>
          <cell r="B1163">
            <v>52316811</v>
          </cell>
        </row>
        <row r="1164">
          <cell r="A1164" t="str">
            <v>SANDRO EDUARDO MURCIA ALFONSO</v>
          </cell>
          <cell r="B1164">
            <v>7314404</v>
          </cell>
        </row>
        <row r="1165">
          <cell r="A1165" t="str">
            <v>SANDRO GARAY DURAN</v>
          </cell>
          <cell r="B1165">
            <v>7697205</v>
          </cell>
        </row>
        <row r="1166">
          <cell r="A1166" t="str">
            <v>SANDY JAHEL NIÑO GALINDO</v>
          </cell>
          <cell r="B1166">
            <v>1010161940</v>
          </cell>
        </row>
        <row r="1167">
          <cell r="A1167" t="str">
            <v>SANDY YOREDIS CANTILLO ROMERO</v>
          </cell>
          <cell r="B1167">
            <v>1010195619</v>
          </cell>
        </row>
        <row r="1168">
          <cell r="A1168" t="str">
            <v>SANTIAGO HECTOR LOMBO BRIJALBA</v>
          </cell>
          <cell r="B1168">
            <v>86058538</v>
          </cell>
        </row>
        <row r="1169">
          <cell r="A1169" t="str">
            <v>SARA IRLANDA VALENCIA DONCEL</v>
          </cell>
          <cell r="B1169">
            <v>51878526</v>
          </cell>
        </row>
        <row r="1170">
          <cell r="A1170" t="str">
            <v>SEGUNDO RICARDO PULIDO ARIAS</v>
          </cell>
          <cell r="B1170">
            <v>80067193</v>
          </cell>
        </row>
        <row r="1171">
          <cell r="A1171" t="str">
            <v>SERGIO ANDRES BLANCO SUAREZ</v>
          </cell>
          <cell r="B1171">
            <v>88264550</v>
          </cell>
        </row>
        <row r="1172">
          <cell r="A1172" t="str">
            <v>SERGIO ANDRES PALACIOS MORENO</v>
          </cell>
          <cell r="B1172">
            <v>1152189094</v>
          </cell>
        </row>
        <row r="1173">
          <cell r="A1173" t="str">
            <v>SERGIO ARBEY PABON DIAZ</v>
          </cell>
          <cell r="B1173">
            <v>80021797</v>
          </cell>
        </row>
        <row r="1174">
          <cell r="A1174" t="str">
            <v>SERGIO LUIS DE LA ROSA HERRERA</v>
          </cell>
          <cell r="B1174">
            <v>8646174</v>
          </cell>
        </row>
        <row r="1175">
          <cell r="A1175" t="str">
            <v>SHAROON JANINA GUARNIZO OVALLE</v>
          </cell>
          <cell r="B1175">
            <v>1110474113</v>
          </cell>
        </row>
        <row r="1176">
          <cell r="A1176" t="str">
            <v>SOLEDAD CATALINA MORENO SALAZAR</v>
          </cell>
          <cell r="B1176">
            <v>1060589082</v>
          </cell>
        </row>
        <row r="1177">
          <cell r="A1177" t="str">
            <v>SONIA CONSTANZA MAHECHA ARENAS</v>
          </cell>
          <cell r="B1177">
            <v>52977301</v>
          </cell>
        </row>
        <row r="1178">
          <cell r="A1178" t="str">
            <v>SONIA DEL CARMEN ALVAREZ CASTILLO</v>
          </cell>
          <cell r="B1178">
            <v>40986438</v>
          </cell>
        </row>
        <row r="1179">
          <cell r="A1179" t="str">
            <v>SULAIN DIAZ DIAZ</v>
          </cell>
          <cell r="B1179">
            <v>17656232</v>
          </cell>
        </row>
        <row r="1180">
          <cell r="A1180" t="str">
            <v>SULAY INEIDA VARGAS JAIMES</v>
          </cell>
          <cell r="B1180">
            <v>63503220</v>
          </cell>
        </row>
        <row r="1181">
          <cell r="A1181" t="str">
            <v>TAMARA CABEZA PACHECO</v>
          </cell>
          <cell r="B1181">
            <v>40988421</v>
          </cell>
        </row>
        <row r="1182">
          <cell r="A1182" t="str">
            <v>TATIANA DIAZ SAAVEDRA</v>
          </cell>
          <cell r="B1182">
            <v>52775509</v>
          </cell>
        </row>
        <row r="1183">
          <cell r="A1183" t="str">
            <v>TATIANA MELINDA FORBES MANUEL</v>
          </cell>
          <cell r="B1183">
            <v>40991985</v>
          </cell>
        </row>
        <row r="1184">
          <cell r="A1184" t="str">
            <v>TERESA CORTES ANGULO</v>
          </cell>
          <cell r="B1184">
            <v>51906944</v>
          </cell>
        </row>
        <row r="1185">
          <cell r="A1185" t="str">
            <v>UIGBERTO ELAYNER GARCIA PARDO</v>
          </cell>
          <cell r="B1185">
            <v>287842</v>
          </cell>
        </row>
        <row r="1186">
          <cell r="A1186" t="str">
            <v>VALENTINA DICARLO DE VELASQUEZ</v>
          </cell>
          <cell r="B1186">
            <v>52548197</v>
          </cell>
        </row>
        <row r="1187">
          <cell r="A1187" t="str">
            <v>VANNESSA ESTRADA CARRANZA</v>
          </cell>
          <cell r="B1187">
            <v>1047376095</v>
          </cell>
        </row>
        <row r="1188">
          <cell r="A1188" t="str">
            <v>VANESSA FRAY AGUILAR</v>
          </cell>
          <cell r="B1188">
            <v>38644470</v>
          </cell>
        </row>
        <row r="1189">
          <cell r="A1189" t="str">
            <v>VANESSA HERNANDEZ CUESTA</v>
          </cell>
          <cell r="B1189">
            <v>1047376095</v>
          </cell>
        </row>
        <row r="1190">
          <cell r="A1190" t="str">
            <v>VIANOR ANTONIO ATENCIO CANOLES</v>
          </cell>
          <cell r="B1190">
            <v>8854611</v>
          </cell>
        </row>
        <row r="1191">
          <cell r="A1191" t="str">
            <v>VICKY LORENA MONTAÑO LOPEZ</v>
          </cell>
          <cell r="B1191">
            <v>1030547964</v>
          </cell>
        </row>
        <row r="1192">
          <cell r="A1192" t="str">
            <v>VICTOR DARIO AYALA MARIN</v>
          </cell>
          <cell r="B1192">
            <v>71272630</v>
          </cell>
        </row>
        <row r="1193">
          <cell r="A1193" t="str">
            <v xml:space="preserve">VICTOR GERMAN SANTOS </v>
          </cell>
          <cell r="B1193">
            <v>1016020693</v>
          </cell>
        </row>
        <row r="1194">
          <cell r="A1194" t="str">
            <v>VICTOR HUGO BOLIVAR BOLIVAR</v>
          </cell>
          <cell r="B1194">
            <v>1042421199</v>
          </cell>
        </row>
        <row r="1195">
          <cell r="A1195" t="str">
            <v>VICTOR HUGO GOMEZ SEGURA</v>
          </cell>
          <cell r="B1195">
            <v>10775000</v>
          </cell>
        </row>
        <row r="1196">
          <cell r="A1196" t="str">
            <v>VICTOR HUGO TIRADO URBANO</v>
          </cell>
          <cell r="B1196">
            <v>76328104</v>
          </cell>
        </row>
        <row r="1197">
          <cell r="A1197" t="str">
            <v>VICTOR JULIO CARRILLO ROMERO</v>
          </cell>
          <cell r="B1197">
            <v>4113796</v>
          </cell>
        </row>
        <row r="1198">
          <cell r="A1198" t="str">
            <v>VICTOR MANUEL PRADA GOMEZ</v>
          </cell>
          <cell r="B1198">
            <v>80218865</v>
          </cell>
        </row>
        <row r="1199">
          <cell r="A1199" t="str">
            <v>VICTOR RAFAEL DE JESUS DIAZ GRANADOS DURAN</v>
          </cell>
          <cell r="B1199">
            <v>12615009</v>
          </cell>
        </row>
        <row r="1200">
          <cell r="A1200" t="str">
            <v>VILMA DEYANIRA SANCHEZ ULLOA</v>
          </cell>
          <cell r="B1200">
            <v>52871416</v>
          </cell>
        </row>
        <row r="1201">
          <cell r="A1201" t="str">
            <v>VILMA ESTHER MEDINA AGUILAR</v>
          </cell>
          <cell r="B1201">
            <v>32876506</v>
          </cell>
        </row>
        <row r="1202">
          <cell r="A1202" t="str">
            <v>VILMA MENDOZA VARGAS</v>
          </cell>
          <cell r="B1202">
            <v>53114816</v>
          </cell>
        </row>
        <row r="1203">
          <cell r="A1203" t="str">
            <v>VILMA PATRICIA IDARRAGA DUITAMA</v>
          </cell>
          <cell r="B1203">
            <v>52439750</v>
          </cell>
        </row>
        <row r="1204">
          <cell r="A1204" t="str">
            <v>VIRNA DE LA PAZ LEON TAMARA</v>
          </cell>
          <cell r="B1204">
            <v>27895685</v>
          </cell>
        </row>
        <row r="1205">
          <cell r="A1205" t="str">
            <v>VIVIANA ANDREA BORRERO PEREZ</v>
          </cell>
          <cell r="B1205">
            <v>30938098</v>
          </cell>
        </row>
        <row r="1206">
          <cell r="A1206" t="str">
            <v>VIVIANA CORREDOR GARCIA</v>
          </cell>
          <cell r="B1206">
            <v>39545769</v>
          </cell>
        </row>
        <row r="1207">
          <cell r="A1207" t="str">
            <v>VIVIANA MARIA CARDONA JIMENEZ</v>
          </cell>
          <cell r="B1207">
            <v>38757481</v>
          </cell>
        </row>
        <row r="1208">
          <cell r="A1208" t="str">
            <v>VIVIANA PAOLA MORENO MARTINEZ</v>
          </cell>
          <cell r="B1208">
            <v>52938397</v>
          </cell>
        </row>
        <row r="1209">
          <cell r="A1209" t="str">
            <v>VIVIANA PEÑA CASANOVA</v>
          </cell>
          <cell r="B1209">
            <v>38641329</v>
          </cell>
        </row>
        <row r="1210">
          <cell r="A1210" t="str">
            <v xml:space="preserve">VIVIANA PINEDA GAVIRIA </v>
          </cell>
          <cell r="B1210">
            <v>24338168</v>
          </cell>
        </row>
        <row r="1211">
          <cell r="A1211" t="str">
            <v>WALTER ANDRES GONZALEZ MORALES</v>
          </cell>
          <cell r="B1211">
            <v>80927913</v>
          </cell>
        </row>
        <row r="1212">
          <cell r="A1212" t="str">
            <v>WALTHER MANUEL JAIMES SANCHEZ</v>
          </cell>
          <cell r="B1212">
            <v>88225851</v>
          </cell>
        </row>
        <row r="1213">
          <cell r="A1213" t="str">
            <v>WENCESLAO GUERRERO CASTILLO</v>
          </cell>
          <cell r="B1213">
            <v>91012305</v>
          </cell>
        </row>
        <row r="1214">
          <cell r="A1214" t="str">
            <v>WENCESLAO JOSE MESTRE VIVES</v>
          </cell>
          <cell r="B1214">
            <v>72185455</v>
          </cell>
        </row>
        <row r="1215">
          <cell r="A1215" t="str">
            <v>WENDI MARGARITA REYES YEPES</v>
          </cell>
          <cell r="B1215">
            <v>1143228484</v>
          </cell>
        </row>
        <row r="1216">
          <cell r="A1216" t="str">
            <v>WENDY HELENA DEL REAL CANENCIA</v>
          </cell>
          <cell r="B1216">
            <v>32906446</v>
          </cell>
        </row>
        <row r="1217">
          <cell r="A1217" t="str">
            <v>WENDY TATIANA LANCHEROS MOLINA</v>
          </cell>
          <cell r="B1217">
            <v>1014234274</v>
          </cell>
        </row>
        <row r="1218">
          <cell r="A1218" t="str">
            <v>WEYMAR RAMSES GUTIERREZ ORTIZ</v>
          </cell>
          <cell r="B1218">
            <v>80148863</v>
          </cell>
        </row>
        <row r="1219">
          <cell r="A1219" t="str">
            <v>WILFER HUMBERTO DIAZ TAPIAS</v>
          </cell>
          <cell r="B1219">
            <v>1123084624</v>
          </cell>
        </row>
        <row r="1220">
          <cell r="A1220" t="str">
            <v>WILIAN ALFREDO VELASQUEZ MUÑOZ</v>
          </cell>
          <cell r="B1220">
            <v>11445508</v>
          </cell>
        </row>
        <row r="1221">
          <cell r="A1221" t="str">
            <v>WILLIAM ARMANDO GIRALDO CARDONA</v>
          </cell>
          <cell r="B1221">
            <v>16070453</v>
          </cell>
        </row>
        <row r="1222">
          <cell r="A1222" t="str">
            <v>WILLIAM EDUARDO RAMIREZ TRIANA</v>
          </cell>
          <cell r="B1222">
            <v>79523846</v>
          </cell>
        </row>
        <row r="1223">
          <cell r="A1223" t="str">
            <v>WILLIAM ERNESTO DUARTE GARCIA</v>
          </cell>
          <cell r="B1223">
            <v>79915204</v>
          </cell>
        </row>
        <row r="1224">
          <cell r="A1224" t="str">
            <v>WILLIAM FERNANDO ROJO VARGAS</v>
          </cell>
          <cell r="B1224">
            <v>74282681</v>
          </cell>
        </row>
        <row r="1225">
          <cell r="A1225" t="str">
            <v>WILLIAM GARCIA VANEGAS</v>
          </cell>
          <cell r="B1225">
            <v>94225038</v>
          </cell>
        </row>
        <row r="1226">
          <cell r="A1226" t="str">
            <v>WILLIAM JAVIER SALGADO LOPEZ</v>
          </cell>
          <cell r="B1226">
            <v>79120027</v>
          </cell>
        </row>
        <row r="1227">
          <cell r="A1227" t="str">
            <v>WILLIAM MAURICIO TORRES CASTAÑEDA</v>
          </cell>
          <cell r="B1227">
            <v>3159291</v>
          </cell>
        </row>
        <row r="1228">
          <cell r="A1228" t="str">
            <v>WILLIAM ORLANDO MEDINA LOZANO</v>
          </cell>
          <cell r="B1228">
            <v>80024016</v>
          </cell>
        </row>
        <row r="1229">
          <cell r="A1229" t="str">
            <v>WILLIAM OSPINA PALACIO</v>
          </cell>
          <cell r="B1229">
            <v>9871731</v>
          </cell>
        </row>
        <row r="1230">
          <cell r="A1230" t="str">
            <v>WILLIAM ROBERTO LOPEZ MESIAS</v>
          </cell>
          <cell r="B1230">
            <v>12746980</v>
          </cell>
        </row>
        <row r="1231">
          <cell r="A1231" t="str">
            <v>WILLIAM VILLARRAGA PULIDO</v>
          </cell>
          <cell r="B1231">
            <v>79687979</v>
          </cell>
        </row>
        <row r="1232">
          <cell r="A1232" t="str">
            <v>WILMAN ARNOLDO GUTIERREZ ORTIZ</v>
          </cell>
          <cell r="B1232">
            <v>1013600771</v>
          </cell>
        </row>
        <row r="1233">
          <cell r="A1233" t="str">
            <v>WILMAR ADRIAN MONCADA TARAZONA</v>
          </cell>
          <cell r="B1233">
            <v>88232843</v>
          </cell>
        </row>
        <row r="1234">
          <cell r="A1234" t="str">
            <v>WILMAR JAVIER PEREZ TABARES</v>
          </cell>
          <cell r="B1234">
            <v>10004299</v>
          </cell>
        </row>
        <row r="1235">
          <cell r="A1235" t="str">
            <v>WILMER MORA GASCA</v>
          </cell>
          <cell r="B1235">
            <v>86044180</v>
          </cell>
        </row>
        <row r="1236">
          <cell r="A1236" t="str">
            <v>WILSON ADOLFO FANDIÑO TUNJO</v>
          </cell>
          <cell r="B1236">
            <v>80281746</v>
          </cell>
        </row>
        <row r="1237">
          <cell r="A1237" t="str">
            <v>WILSON ADRIAN VALBUENA PINZON</v>
          </cell>
          <cell r="B1237">
            <v>93398584</v>
          </cell>
        </row>
        <row r="1238">
          <cell r="A1238" t="str">
            <v>WILSON ALONSO SILVA SILVA</v>
          </cell>
          <cell r="B1238">
            <v>79832662</v>
          </cell>
        </row>
        <row r="1239">
          <cell r="A1239" t="str">
            <v>WILSON GIOVANNI GALINDO GONZALEZ</v>
          </cell>
          <cell r="B1239">
            <v>79974680</v>
          </cell>
        </row>
        <row r="1240">
          <cell r="A1240" t="str">
            <v>WILSON PATIÑO SANCHEZ</v>
          </cell>
          <cell r="B1240">
            <v>79388742</v>
          </cell>
        </row>
        <row r="1241">
          <cell r="A1241" t="str">
            <v>WILSON RICARDO MORA GUERRERO</v>
          </cell>
          <cell r="B1241">
            <v>86086127</v>
          </cell>
        </row>
        <row r="1242">
          <cell r="A1242" t="str">
            <v>WILSON YOVANI TEQUIA HERRERA</v>
          </cell>
          <cell r="B1242">
            <v>80129671</v>
          </cell>
        </row>
        <row r="1243">
          <cell r="A1243" t="str">
            <v>WILSSON ARMANDO JIMENEZ DEVIA</v>
          </cell>
          <cell r="B1243">
            <v>79970150</v>
          </cell>
        </row>
        <row r="1244">
          <cell r="A1244" t="str">
            <v>WILVER JAVIER AYALA CERVANTES</v>
          </cell>
          <cell r="B1244">
            <v>85150478</v>
          </cell>
        </row>
        <row r="1245">
          <cell r="A1245" t="str">
            <v>WINSTON ANDRES MARTINEZ ACOSTA</v>
          </cell>
          <cell r="B1245">
            <v>79572017</v>
          </cell>
        </row>
        <row r="1246">
          <cell r="A1246" t="str">
            <v>WOLFGANG GARCIA ECHENIQUE</v>
          </cell>
          <cell r="B1246">
            <v>73123585</v>
          </cell>
        </row>
        <row r="1247">
          <cell r="A1247" t="str">
            <v>XIMENA ISABEL RAMIREZ CORTES</v>
          </cell>
          <cell r="B1247">
            <v>1026555510</v>
          </cell>
        </row>
        <row r="1248">
          <cell r="A1248" t="str">
            <v>XIOMARA PEÑARANDA SUAREZ</v>
          </cell>
          <cell r="B1248">
            <v>60349875</v>
          </cell>
        </row>
        <row r="1249">
          <cell r="A1249" t="str">
            <v>YADID DEL CARMEN MARTINEZ HINESTROZA</v>
          </cell>
          <cell r="B1249">
            <v>1077438612</v>
          </cell>
        </row>
        <row r="1250">
          <cell r="A1250" t="str">
            <v>YAIR ALFREDO ARDILA BOYACA</v>
          </cell>
          <cell r="B1250">
            <v>11275391</v>
          </cell>
        </row>
        <row r="1251">
          <cell r="A1251" t="str">
            <v>YAIR ANTONIO MORENO GOMEZ</v>
          </cell>
          <cell r="B1251">
            <v>72244410</v>
          </cell>
        </row>
        <row r="1252">
          <cell r="A1252" t="str">
            <v>YAJAIRA LATORRE BOTIA</v>
          </cell>
          <cell r="B1252">
            <v>27603432</v>
          </cell>
        </row>
        <row r="1253">
          <cell r="A1253" t="str">
            <v>YAMID ESNEHIDY USECHE FUQUEN</v>
          </cell>
          <cell r="B1253">
            <v>52228024</v>
          </cell>
        </row>
        <row r="1254">
          <cell r="A1254" t="str">
            <v>YAMILED PAY GUZMAN</v>
          </cell>
          <cell r="B1254">
            <v>65767693</v>
          </cell>
        </row>
        <row r="1255">
          <cell r="A1255" t="str">
            <v>YANA CRISTINA GONZALEZ FLOREZ</v>
          </cell>
          <cell r="B1255">
            <v>46668764</v>
          </cell>
        </row>
        <row r="1256">
          <cell r="A1256" t="str">
            <v>YANINA ELENA GUERRA ATENCIA</v>
          </cell>
          <cell r="B1256">
            <v>1052956691</v>
          </cell>
        </row>
        <row r="1257">
          <cell r="A1257" t="str">
            <v>YASID ALBERTO MONTAÑO GRANADOS</v>
          </cell>
          <cell r="B1257">
            <v>91157342</v>
          </cell>
        </row>
        <row r="1258">
          <cell r="A1258" t="str">
            <v>YEISON MAURICIO MORALES GARCIA</v>
          </cell>
          <cell r="B1258">
            <v>80031617</v>
          </cell>
        </row>
        <row r="1259">
          <cell r="A1259" t="str">
            <v>YENCY JACIBE CARVAJAL TIERRADENTRO</v>
          </cell>
          <cell r="B1259">
            <v>36067049</v>
          </cell>
        </row>
        <row r="1260">
          <cell r="A1260" t="str">
            <v>YENNY PAOLA ROJAS CASTRO</v>
          </cell>
          <cell r="B1260">
            <v>1032413049</v>
          </cell>
        </row>
        <row r="1261">
          <cell r="A1261" t="str">
            <v>YESENIA BASTIDAS ZUÑIGA</v>
          </cell>
          <cell r="B1261">
            <v>1047427015</v>
          </cell>
        </row>
        <row r="1262">
          <cell r="A1262" t="str">
            <v>YESICA PATRICIA VERGARA REVOLLEDO</v>
          </cell>
          <cell r="B1262">
            <v>64701923</v>
          </cell>
        </row>
        <row r="1263">
          <cell r="A1263" t="str">
            <v>YEZID ALBERTO DIAZ PACHON</v>
          </cell>
          <cell r="B1263">
            <v>79590411</v>
          </cell>
        </row>
        <row r="1264">
          <cell r="A1264" t="str">
            <v>YEZNI MILENA DIAZ VILLALBA</v>
          </cell>
          <cell r="B1264">
            <v>1010181117</v>
          </cell>
        </row>
        <row r="1265">
          <cell r="A1265" t="str">
            <v>YIBETH MARCELA HERRERA HERNANDEZ</v>
          </cell>
          <cell r="B1265">
            <v>36718392</v>
          </cell>
        </row>
        <row r="1266">
          <cell r="A1266" t="str">
            <v>YINET ZULAY VARGAS GONZALEZ</v>
          </cell>
          <cell r="B1266">
            <v>1018439036</v>
          </cell>
        </row>
        <row r="1267">
          <cell r="A1267" t="str">
            <v>YISELA DUERO AUDOR</v>
          </cell>
          <cell r="B1267">
            <v>66967459</v>
          </cell>
        </row>
        <row r="1268">
          <cell r="A1268" t="str">
            <v>YISSELL VELANDIA BELTRAN</v>
          </cell>
          <cell r="B1268">
            <v>21183334</v>
          </cell>
        </row>
        <row r="1269">
          <cell r="A1269" t="str">
            <v>YOLANDA ESCOBAR MARTINEZ</v>
          </cell>
          <cell r="B1269">
            <v>51989462</v>
          </cell>
        </row>
        <row r="1270">
          <cell r="A1270" t="str">
            <v>YOLIMA PATRICIA PERALTA CHINCHIA</v>
          </cell>
          <cell r="B1270">
            <v>56054902</v>
          </cell>
        </row>
        <row r="1271">
          <cell r="A1271" t="str">
            <v>YUBER ANDRES BOHORQUEZ MATEUS</v>
          </cell>
          <cell r="B1271">
            <v>80221863</v>
          </cell>
        </row>
        <row r="1272">
          <cell r="A1272" t="str">
            <v>YUBERLEY ORTEGA RINCON</v>
          </cell>
          <cell r="B1272">
            <v>91531562</v>
          </cell>
        </row>
        <row r="1273">
          <cell r="A1273" t="str">
            <v>YUDIS AMPARO GOMEZ SILVA</v>
          </cell>
          <cell r="B1273">
            <v>63312971</v>
          </cell>
        </row>
        <row r="1274">
          <cell r="A1274" t="str">
            <v>YULI CAROLINA BOLAÑOS PORTILLA</v>
          </cell>
          <cell r="B1274">
            <v>59586370</v>
          </cell>
        </row>
        <row r="1275">
          <cell r="A1275" t="str">
            <v>YURANIS PAOLA RAMOS SUAREZ</v>
          </cell>
          <cell r="B1275">
            <v>32907154</v>
          </cell>
        </row>
        <row r="1276">
          <cell r="A1276" t="str">
            <v>YURI YANET HUERTAS MANCIPE</v>
          </cell>
          <cell r="B1276">
            <v>1031134061</v>
          </cell>
        </row>
        <row r="1277">
          <cell r="A1277" t="str">
            <v>YURY INES BOCAREJO GARCIA</v>
          </cell>
          <cell r="B1277">
            <v>1023904441</v>
          </cell>
        </row>
        <row r="1278">
          <cell r="A1278" t="str">
            <v>ZORAYA PERDOMO VASQUEZ</v>
          </cell>
          <cell r="B1278">
            <v>51939788</v>
          </cell>
        </row>
        <row r="1279">
          <cell r="A1279" t="str">
            <v>ZULIMA AYDEE RAMIREZ ZUÑIGA</v>
          </cell>
          <cell r="B1279">
            <v>1014186141</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contratos.gov.co/consultas/detalleProceso.do?numConstancia=16-13-5619886" TargetMode="External"/><Relationship Id="rId13" Type="http://schemas.openxmlformats.org/officeDocument/2006/relationships/printerSettings" Target="../printerSettings/printerSettings1.bin"/><Relationship Id="rId3" Type="http://schemas.openxmlformats.org/officeDocument/2006/relationships/hyperlink" Target="https://www.contratos.gov.co/consultas/detalleProceso.do?numConstancia=16-9-418342" TargetMode="External"/><Relationship Id="rId7" Type="http://schemas.openxmlformats.org/officeDocument/2006/relationships/hyperlink" Target="https://www.contratos.gov.co/consultas/detalleProceso.do?numConstancia=16-11-5631693" TargetMode="External"/><Relationship Id="rId12" Type="http://schemas.openxmlformats.org/officeDocument/2006/relationships/hyperlink" Target="https://www.contratos.gov.co/consultas/detalleProceso.do?numConstancia=16-12-5611865" TargetMode="External"/><Relationship Id="rId2" Type="http://schemas.openxmlformats.org/officeDocument/2006/relationships/hyperlink" Target="https://www.contratos.gov.co/consultas/detalleProceso.do?numConstancia=16-12-5366157" TargetMode="External"/><Relationship Id="rId1" Type="http://schemas.openxmlformats.org/officeDocument/2006/relationships/hyperlink" Target="https://www.contratos.gov.co/consultas/detalleProceso.do?numConstancia=16-13-5342394" TargetMode="External"/><Relationship Id="rId6" Type="http://schemas.openxmlformats.org/officeDocument/2006/relationships/hyperlink" Target="https://www.contratos.gov.co/consultas/detalleProceso.do?numConstancia=16-9-419561" TargetMode="External"/><Relationship Id="rId11" Type="http://schemas.openxmlformats.org/officeDocument/2006/relationships/hyperlink" Target="https://www.contratos.gov.co/consultas/detalleProceso.do?numConstancia=16-12-5574158" TargetMode="External"/><Relationship Id="rId5" Type="http://schemas.openxmlformats.org/officeDocument/2006/relationships/hyperlink" Target="https://www.contratos.gov.co/consultas/detalleProceso.do?numConstancia=16-12-5492191" TargetMode="External"/><Relationship Id="rId15" Type="http://schemas.openxmlformats.org/officeDocument/2006/relationships/comments" Target="../comments1.xml"/><Relationship Id="rId10" Type="http://schemas.openxmlformats.org/officeDocument/2006/relationships/hyperlink" Target="https://www.contratos.gov.co/consultas/detalleProceso.do?numConstancia=16-12-5570309" TargetMode="External"/><Relationship Id="rId4" Type="http://schemas.openxmlformats.org/officeDocument/2006/relationships/hyperlink" Target="https://www.contratos.gov.co/consultas/detalleProceso.do?numConstancia=16-12-5503502" TargetMode="External"/><Relationship Id="rId9" Type="http://schemas.openxmlformats.org/officeDocument/2006/relationships/hyperlink" Target="https://www.contratos.gov.co/consultas/detalleProceso.do?numConstancia=16-12-5564588" TargetMode="External"/><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8" Type="http://schemas.openxmlformats.org/officeDocument/2006/relationships/hyperlink" Target="http://www.colombiacompra.gov.co/tienda-virtual-del-estado-colombiano/orden-de-compra/7883" TargetMode="External"/><Relationship Id="rId13" Type="http://schemas.openxmlformats.org/officeDocument/2006/relationships/hyperlink" Target="http://www.colombiacompra.gov.co/tienda-virtual-del-estado-colombiano/orden-de-compra/7278" TargetMode="External"/><Relationship Id="rId18" Type="http://schemas.openxmlformats.org/officeDocument/2006/relationships/hyperlink" Target="http://www.colombiacompra.gov.co/tienda-virtual-del-estado-colombiano/orden-de-compra/7264" TargetMode="External"/><Relationship Id="rId26" Type="http://schemas.openxmlformats.org/officeDocument/2006/relationships/drawing" Target="../drawings/drawing1.xml"/><Relationship Id="rId3" Type="http://schemas.openxmlformats.org/officeDocument/2006/relationships/hyperlink" Target="http://www.colombiacompra.gov.co/tienda-virtual-del-estado-colombiano/ordenes-de-compra?number_order=&amp;state=&amp;entity=migracion&amp;sort=asc&amp;order=Fecha%20de%20la%20orden" TargetMode="External"/><Relationship Id="rId21" Type="http://schemas.openxmlformats.org/officeDocument/2006/relationships/hyperlink" Target="http://www.colombiacompra.gov.co/tienda-virtual-del-estado-colombiano/orden-de-compra/6824" TargetMode="External"/><Relationship Id="rId7" Type="http://schemas.openxmlformats.org/officeDocument/2006/relationships/hyperlink" Target="http://www.colombiacompra.gov.co/tienda-virtual-del-estado-colombiano/orden-de-compra/8004" TargetMode="External"/><Relationship Id="rId12" Type="http://schemas.openxmlformats.org/officeDocument/2006/relationships/hyperlink" Target="http://www.colombiacompra.gov.co/tienda-virtual-del-estado-colombiano/orden-de-compra/7602" TargetMode="External"/><Relationship Id="rId17" Type="http://schemas.openxmlformats.org/officeDocument/2006/relationships/hyperlink" Target="http://www.colombiacompra.gov.co/tienda-virtual-del-estado-colombiano/orden-de-compra/7265" TargetMode="External"/><Relationship Id="rId25" Type="http://schemas.openxmlformats.org/officeDocument/2006/relationships/hyperlink" Target="http://www.colombiacompra.gov.co/tienda-virtual-del-estado-colombiano/orden-de-compra/6460" TargetMode="External"/><Relationship Id="rId2" Type="http://schemas.openxmlformats.org/officeDocument/2006/relationships/hyperlink" Target="http://www.colombiacompra.gov.co/tienda-virtual-del-estado-colombiano/ordenes-de-compra?number_order=&amp;state=&amp;entity=migracion&amp;sort=asc&amp;order=Entidad%20Estatal" TargetMode="External"/><Relationship Id="rId16" Type="http://schemas.openxmlformats.org/officeDocument/2006/relationships/hyperlink" Target="http://www.colombiacompra.gov.co/tienda-virtual-del-estado-colombiano/orden-de-compra/7266" TargetMode="External"/><Relationship Id="rId20" Type="http://schemas.openxmlformats.org/officeDocument/2006/relationships/hyperlink" Target="http://www.colombiacompra.gov.co/tienda-virtual-del-estado-colombiano/orden-de-compra/6905" TargetMode="External"/><Relationship Id="rId1" Type="http://schemas.openxmlformats.org/officeDocument/2006/relationships/hyperlink" Target="http://www.colombiacompra.gov.co/tienda-virtual-del-estado-colombiano/ordenes-de-compra?number_order=&amp;state=&amp;entity=migracion&amp;sort=desc&amp;order=Orden%20de%20Compra" TargetMode="External"/><Relationship Id="rId6" Type="http://schemas.openxmlformats.org/officeDocument/2006/relationships/hyperlink" Target="http://www.colombiacompra.gov.co/tienda-virtual-del-estado-colombiano/ordenes-de-compra?number_order=&amp;state=&amp;entity=migracion&amp;sort=asc&amp;order=Total" TargetMode="External"/><Relationship Id="rId11" Type="http://schemas.openxmlformats.org/officeDocument/2006/relationships/hyperlink" Target="http://www.colombiacompra.gov.co/tienda-virtual-del-estado-colombiano/orden-de-compra/7643" TargetMode="External"/><Relationship Id="rId24" Type="http://schemas.openxmlformats.org/officeDocument/2006/relationships/hyperlink" Target="http://www.colombiacompra.gov.co/tienda-virtual-del-estado-colombiano/orden-de-compra/6571" TargetMode="External"/><Relationship Id="rId5" Type="http://schemas.openxmlformats.org/officeDocument/2006/relationships/hyperlink" Target="http://www.colombiacompra.gov.co/tienda-virtual-del-estado-colombiano/ordenes-de-compra?number_order=&amp;state=&amp;entity=migracion&amp;sort=asc&amp;order=Instrumento" TargetMode="External"/><Relationship Id="rId15" Type="http://schemas.openxmlformats.org/officeDocument/2006/relationships/hyperlink" Target="http://www.colombiacompra.gov.co/tienda-virtual-del-estado-colombiano/orden-de-compra/7267" TargetMode="External"/><Relationship Id="rId23" Type="http://schemas.openxmlformats.org/officeDocument/2006/relationships/hyperlink" Target="http://www.colombiacompra.gov.co/tienda-virtual-del-estado-colombiano/orden-de-compra/6659" TargetMode="External"/><Relationship Id="rId10" Type="http://schemas.openxmlformats.org/officeDocument/2006/relationships/hyperlink" Target="http://www.colombiacompra.gov.co/tienda-virtual-del-estado-colombiano/orden-de-compra/7781" TargetMode="External"/><Relationship Id="rId19" Type="http://schemas.openxmlformats.org/officeDocument/2006/relationships/hyperlink" Target="http://www.colombiacompra.gov.co/tienda-virtual-del-estado-colombiano/orden-de-compra/7263" TargetMode="External"/><Relationship Id="rId4" Type="http://schemas.openxmlformats.org/officeDocument/2006/relationships/hyperlink" Target="http://www.colombiacompra.gov.co/tienda-virtual-del-estado-colombiano/ordenes-de-compra?number_order=&amp;state=&amp;entity=migracion&amp;sort=asc&amp;order=Estado" TargetMode="External"/><Relationship Id="rId9" Type="http://schemas.openxmlformats.org/officeDocument/2006/relationships/hyperlink" Target="http://www.colombiacompra.gov.co/tienda-virtual-del-estado-colombiano/orden-de-compra/7854" TargetMode="External"/><Relationship Id="rId14" Type="http://schemas.openxmlformats.org/officeDocument/2006/relationships/hyperlink" Target="http://www.colombiacompra.gov.co/tienda-virtual-del-estado-colombiano/orden-de-compra/7268" TargetMode="External"/><Relationship Id="rId22" Type="http://schemas.openxmlformats.org/officeDocument/2006/relationships/hyperlink" Target="http://www.colombiacompra.gov.co/tienda-virtual-del-estado-colombiano/orden-de-compra/6787" TargetMode="External"/></Relationships>
</file>

<file path=xl/worksheets/_rels/sheet6.xml.rels><?xml version="1.0" encoding="UTF-8" standalone="yes"?>
<Relationships xmlns="http://schemas.openxmlformats.org/package/2006/relationships"><Relationship Id="rId26" Type="http://schemas.openxmlformats.org/officeDocument/2006/relationships/hyperlink" Target="http://www.contratos.gov.co/consultas/detalleProceso.do?numConstancia=16-12-4570037" TargetMode="External"/><Relationship Id="rId117" Type="http://schemas.openxmlformats.org/officeDocument/2006/relationships/hyperlink" Target="http://www.colombiacompra.gov.co/tienda-virtual-del-estado-colombiano/orden-de-compra/7263" TargetMode="External"/><Relationship Id="rId21" Type="http://schemas.openxmlformats.org/officeDocument/2006/relationships/hyperlink" Target="https://www.contratos.gov.co/consultas/detalleProceso.do?numConstancia=16-12-4659179" TargetMode="External"/><Relationship Id="rId42" Type="http://schemas.openxmlformats.org/officeDocument/2006/relationships/hyperlink" Target="https://www.contratos.gov.co/consultas/detalleProceso.do?numConstancia=16-12-4573954" TargetMode="External"/><Relationship Id="rId47" Type="http://schemas.openxmlformats.org/officeDocument/2006/relationships/hyperlink" Target="https://www.contratos.gov.co/consultas/detalleProceso.do?numConstancia=16-12-4580029" TargetMode="External"/><Relationship Id="rId63" Type="http://schemas.openxmlformats.org/officeDocument/2006/relationships/hyperlink" Target="https://www.contratos.gov.co/consultas/detalleProceso.do?numConstancia=16-12-4704521" TargetMode="External"/><Relationship Id="rId68" Type="http://schemas.openxmlformats.org/officeDocument/2006/relationships/hyperlink" Target="https://www.contratos.gov.co/consultas/detalleProceso.do?numConstancia=16-9-412001" TargetMode="External"/><Relationship Id="rId84" Type="http://schemas.openxmlformats.org/officeDocument/2006/relationships/hyperlink" Target="https://www.contratos.gov.co/consultas/detalleProceso.do?numConstancia=16-9-413522" TargetMode="External"/><Relationship Id="rId89" Type="http://schemas.openxmlformats.org/officeDocument/2006/relationships/hyperlink" Target="https://www.contratos.gov.co/consultas/detalleProceso.do?numConstancia=16-12-4786626" TargetMode="External"/><Relationship Id="rId112" Type="http://schemas.openxmlformats.org/officeDocument/2006/relationships/hyperlink" Target="https://www.contratos.gov.co/consultas/detalleProceso.do?numConstancia=16-12-4902721" TargetMode="External"/><Relationship Id="rId133" Type="http://schemas.openxmlformats.org/officeDocument/2006/relationships/hyperlink" Target="http://www.contratos.gov.co/consultas/detalleProceso.do?numConstancia=16-12-4580029" TargetMode="External"/><Relationship Id="rId138" Type="http://schemas.openxmlformats.org/officeDocument/2006/relationships/hyperlink" Target="http://www.contratos.gov.co/consultas/detalleProceso.do?numConstancia=16-12-4593894" TargetMode="External"/><Relationship Id="rId154" Type="http://schemas.openxmlformats.org/officeDocument/2006/relationships/hyperlink" Target="http://www.contratos.gov.co/consultas/detalleProceso.do?numConstancia=16-12-5056418" TargetMode="External"/><Relationship Id="rId159" Type="http://schemas.openxmlformats.org/officeDocument/2006/relationships/hyperlink" Target="http://www.contratos.gov.co/consultas/detalleProceso.do?numConstancia=16-13-5050941" TargetMode="External"/><Relationship Id="rId175" Type="http://schemas.openxmlformats.org/officeDocument/2006/relationships/hyperlink" Target="http://www.contratos.gov.co/consultas/detalleProceso.do?numConstancia=16-12-5126879" TargetMode="External"/><Relationship Id="rId170" Type="http://schemas.openxmlformats.org/officeDocument/2006/relationships/hyperlink" Target="http://www.contratos.gov.co/consultas/detalleProceso.do?numConstancia=16-9-414421" TargetMode="External"/><Relationship Id="rId16" Type="http://schemas.openxmlformats.org/officeDocument/2006/relationships/hyperlink" Target="https://www.contratos.gov.co/consultas/detalleProceso.do?numConstancia=16-12-4584366" TargetMode="External"/><Relationship Id="rId107" Type="http://schemas.openxmlformats.org/officeDocument/2006/relationships/hyperlink" Target="file:///C:\Users\52930442\Downloads\C_PROCESO_16-12-4858303_211001044_19031676.pdf" TargetMode="External"/><Relationship Id="rId11" Type="http://schemas.openxmlformats.org/officeDocument/2006/relationships/hyperlink" Target="file:///C:\Users\39567488\Downloads\C_PROCESO_16-12-4577988_211001044_18006565%20(1).pdf" TargetMode="External"/><Relationship Id="rId32" Type="http://schemas.openxmlformats.org/officeDocument/2006/relationships/hyperlink" Target="http://www.contratos.gov.co/consultas/detalleProceso.do?numConstancia=16-12-4589207" TargetMode="External"/><Relationship Id="rId37" Type="http://schemas.openxmlformats.org/officeDocument/2006/relationships/hyperlink" Target="http://www.contratos.gov.co/consultas/detalleProceso.do?numConstancia=16-12-4632614" TargetMode="External"/><Relationship Id="rId53" Type="http://schemas.openxmlformats.org/officeDocument/2006/relationships/hyperlink" Target="https://www.contratos.gov.co/consultas/detalleProceso.do?numConstancia=16-12-4595669" TargetMode="External"/><Relationship Id="rId58" Type="http://schemas.openxmlformats.org/officeDocument/2006/relationships/hyperlink" Target="https://www.contratos.gov.co/consultas/detalleProceso.do?numConstancia=16-13-4727695" TargetMode="External"/><Relationship Id="rId74" Type="http://schemas.openxmlformats.org/officeDocument/2006/relationships/hyperlink" Target="https://www.contratos.gov.co/consultas/detalleProceso.do?numConstancia=16-4-4857664" TargetMode="External"/><Relationship Id="rId79" Type="http://schemas.openxmlformats.org/officeDocument/2006/relationships/hyperlink" Target="https://www.contratos.gov.co/consultas/detalleProceso.do?numConstancia=16-12-4704646" TargetMode="External"/><Relationship Id="rId102" Type="http://schemas.openxmlformats.org/officeDocument/2006/relationships/hyperlink" Target="https://www.contratos.gov.co/consultas/detalleProceso.do?numConstancia=16-12-4930065" TargetMode="External"/><Relationship Id="rId123" Type="http://schemas.openxmlformats.org/officeDocument/2006/relationships/hyperlink" Target="http://www.colombiacompra.gov.co/tienda-virtual-del-estado-colombiano/orden-de-compra/7278" TargetMode="External"/><Relationship Id="rId128" Type="http://schemas.openxmlformats.org/officeDocument/2006/relationships/hyperlink" Target="http://www.contratos.gov.co/consultas/detalleProceso.do?numConstancia=16-12-4578384" TargetMode="External"/><Relationship Id="rId144" Type="http://schemas.openxmlformats.org/officeDocument/2006/relationships/hyperlink" Target="https://www.contratos.gov.co/consultas/detalleProceso.do?numConstancia=16-13-4791787" TargetMode="External"/><Relationship Id="rId149" Type="http://schemas.openxmlformats.org/officeDocument/2006/relationships/hyperlink" Target="https://www.secop.gov.co/CO1BusinessLine/Tendering/BuyerWorkArea/Index?DocUniqueIdentifier=CO1.BDOS.50804" TargetMode="External"/><Relationship Id="rId5" Type="http://schemas.openxmlformats.org/officeDocument/2006/relationships/hyperlink" Target="https://www.contratos.gov.co/consultas/detalleProceso.do?numConstancia=16-12-4569848" TargetMode="External"/><Relationship Id="rId90" Type="http://schemas.openxmlformats.org/officeDocument/2006/relationships/hyperlink" Target="https://www.contratos.gov.co/consultas/detalleProceso.do?numConstancia=16-12-4771628" TargetMode="External"/><Relationship Id="rId95" Type="http://schemas.openxmlformats.org/officeDocument/2006/relationships/hyperlink" Target="https://www.contratos.gov.co/consultas/detalleProceso.do?numConstancia=16-13-4604543" TargetMode="External"/><Relationship Id="rId160" Type="http://schemas.openxmlformats.org/officeDocument/2006/relationships/hyperlink" Target="http://www.contratos.gov.co/consultas/detalleProceso.do?numConstancia=16-13-5028472" TargetMode="External"/><Relationship Id="rId165" Type="http://schemas.openxmlformats.org/officeDocument/2006/relationships/hyperlink" Target="http://www.contratos.gov.co/consultas/detalleProceso.do?numConstancia=16-13-5010409" TargetMode="External"/><Relationship Id="rId22" Type="http://schemas.openxmlformats.org/officeDocument/2006/relationships/hyperlink" Target="https://www.contratos.gov.co/consultas/detalleProceso.do?numConstancia=16-13-4700091" TargetMode="External"/><Relationship Id="rId27" Type="http://schemas.openxmlformats.org/officeDocument/2006/relationships/hyperlink" Target="http://www.contratos.gov.co/consultas/detalleProceso.do?numConstancia=16-12-4570091" TargetMode="External"/><Relationship Id="rId43" Type="http://schemas.openxmlformats.org/officeDocument/2006/relationships/hyperlink" Target="https://www.contratos.gov.co/consultas/detalleProceso.do?numConstancia=16-12-4578384" TargetMode="External"/><Relationship Id="rId48" Type="http://schemas.openxmlformats.org/officeDocument/2006/relationships/hyperlink" Target="https://www.contratos.gov.co/consultas/detalleProceso.do?numConstancia=16-12-4580184" TargetMode="External"/><Relationship Id="rId64" Type="http://schemas.openxmlformats.org/officeDocument/2006/relationships/hyperlink" Target="https://www.contratos.gov.co/consultas/detalleProceso.do?numConstancia=16-12-4704521" TargetMode="External"/><Relationship Id="rId69" Type="http://schemas.openxmlformats.org/officeDocument/2006/relationships/hyperlink" Target="https://www.contratos.gov.co/consultas/detalleProceso.do?numConstancia=16-17-4808736" TargetMode="External"/><Relationship Id="rId113" Type="http://schemas.openxmlformats.org/officeDocument/2006/relationships/hyperlink" Target="https://www.contratos.gov.co/consultas/detalleProceso.do?numConstancia=16-13-4946713" TargetMode="External"/><Relationship Id="rId118" Type="http://schemas.openxmlformats.org/officeDocument/2006/relationships/hyperlink" Target="http://www.colombiacompra.gov.co/tienda-virtual-del-estado-colombiano/orden-de-compra/7264" TargetMode="External"/><Relationship Id="rId134" Type="http://schemas.openxmlformats.org/officeDocument/2006/relationships/hyperlink" Target="http://www.contratos.gov.co/consultas/detalleProceso.do?numConstancia=16-12-4580184" TargetMode="External"/><Relationship Id="rId139" Type="http://schemas.openxmlformats.org/officeDocument/2006/relationships/hyperlink" Target="http://www.contratos.gov.co/consultas/detalleProceso.do?numConstancia=16-12-4595669" TargetMode="External"/><Relationship Id="rId80" Type="http://schemas.openxmlformats.org/officeDocument/2006/relationships/hyperlink" Target="https://www.contratos.gov.co/consultas/detalleProceso.do?numConstancia=16-13-4639886" TargetMode="External"/><Relationship Id="rId85" Type="http://schemas.openxmlformats.org/officeDocument/2006/relationships/hyperlink" Target="http://www.contratos.gov.co/consultas/detalleProceso.do?numConstancia=16-12-4698868" TargetMode="External"/><Relationship Id="rId150" Type="http://schemas.openxmlformats.org/officeDocument/2006/relationships/hyperlink" Target="http://www.contratos.gov.co/consultas/detalleProceso.do?numConstancia=16-12-5023784" TargetMode="External"/><Relationship Id="rId155" Type="http://schemas.openxmlformats.org/officeDocument/2006/relationships/hyperlink" Target="http://www.contratos.gov.co/consultas/detalleProceso.do?numConstancia=16-12-5056208" TargetMode="External"/><Relationship Id="rId171" Type="http://schemas.openxmlformats.org/officeDocument/2006/relationships/hyperlink" Target="http://www.contratos.gov.co/consultas/detalleProceso.do?numConstancia=16-9-414493" TargetMode="External"/><Relationship Id="rId176" Type="http://schemas.openxmlformats.org/officeDocument/2006/relationships/hyperlink" Target="http://www.contratos.gov.co/consultas/detalleProceso.do?numConstancia=16-13-5113235" TargetMode="External"/><Relationship Id="rId12" Type="http://schemas.openxmlformats.org/officeDocument/2006/relationships/hyperlink" Target="file:///C:\Users\39567488\Downloads\C_PROCESO_16-12-4572101_211001044_18025068%20(1).pdf" TargetMode="External"/><Relationship Id="rId17" Type="http://schemas.openxmlformats.org/officeDocument/2006/relationships/hyperlink" Target="file:///C:\Users\39567488\Downloads\C_PROCESO_16-12-4584366_211001044_18088141%20(1).pdf" TargetMode="External"/><Relationship Id="rId33" Type="http://schemas.openxmlformats.org/officeDocument/2006/relationships/hyperlink" Target="http://www.contratos.gov.co/consultas/detalleProceso.do?numConstancia=16-12-4597032" TargetMode="External"/><Relationship Id="rId38" Type="http://schemas.openxmlformats.org/officeDocument/2006/relationships/hyperlink" Target="http://www.contratos.gov.co/consultas/detalleProceso.do?numConstancia=16-12-4634114" TargetMode="External"/><Relationship Id="rId59" Type="http://schemas.openxmlformats.org/officeDocument/2006/relationships/hyperlink" Target="http://www.contratos.gov.co/consultas/detalleProceso.do?numConstancia=16-12-4687133" TargetMode="External"/><Relationship Id="rId103" Type="http://schemas.openxmlformats.org/officeDocument/2006/relationships/hyperlink" Target="https://www.contratos.gov.co/consultas/detalleProceso.do?numConstancia=16-12-4929215" TargetMode="External"/><Relationship Id="rId108" Type="http://schemas.openxmlformats.org/officeDocument/2006/relationships/hyperlink" Target="https://www.contratos.gov.co/consultas/detalleProceso.do?numConstancia=16-12-4894573" TargetMode="External"/><Relationship Id="rId124" Type="http://schemas.openxmlformats.org/officeDocument/2006/relationships/hyperlink" Target="https://www.contratos.gov.co/consultas/detalleProceso.do?numConstancia=16-13-4646948" TargetMode="External"/><Relationship Id="rId129" Type="http://schemas.openxmlformats.org/officeDocument/2006/relationships/hyperlink" Target="http://www.contratos.gov.co/consultas/detalleProceso.do?numConstancia=16-12-4577537" TargetMode="External"/><Relationship Id="rId54" Type="http://schemas.openxmlformats.org/officeDocument/2006/relationships/hyperlink" Target="https://www.contratos.gov.co/consultas/detalleProceso.do?numConstancia=16-12-4624432" TargetMode="External"/><Relationship Id="rId70" Type="http://schemas.openxmlformats.org/officeDocument/2006/relationships/hyperlink" Target="http://www.contratos.gov.co/consultas/detalleProceso.do?numConstancia=16-9-412453" TargetMode="External"/><Relationship Id="rId75" Type="http://schemas.openxmlformats.org/officeDocument/2006/relationships/hyperlink" Target="https://www.contratos.gov.co/consultas/detalleProceso.do?numConstancia=16-9-413233" TargetMode="External"/><Relationship Id="rId91" Type="http://schemas.openxmlformats.org/officeDocument/2006/relationships/hyperlink" Target="http://www.contratos.gov.co/consultas/detalleProceso.do?numConstancia=16-12-4796840" TargetMode="External"/><Relationship Id="rId96" Type="http://schemas.openxmlformats.org/officeDocument/2006/relationships/hyperlink" Target="https://www.contratos.gov.co/consultas/detalleProceso.do?numConstancia=16-13-4640201" TargetMode="External"/><Relationship Id="rId140" Type="http://schemas.openxmlformats.org/officeDocument/2006/relationships/hyperlink" Target="http://www.contratos.gov.co/consultas/detalleProceso.do?numConstancia=16-12-4617868" TargetMode="External"/><Relationship Id="rId145" Type="http://schemas.openxmlformats.org/officeDocument/2006/relationships/hyperlink" Target="http://www.contratos.gov.co/consultas/detalleProceso.do?numConstancia=16-9-413507" TargetMode="External"/><Relationship Id="rId161" Type="http://schemas.openxmlformats.org/officeDocument/2006/relationships/hyperlink" Target="http://www.contratos.gov.co/consultas/detalleProceso.do?numConstancia=16-13-5024356" TargetMode="External"/><Relationship Id="rId166" Type="http://schemas.openxmlformats.org/officeDocument/2006/relationships/hyperlink" Target="http://www.contratos.gov.co/consultas/detalleProceso.do?numConstancia=16-13-4990508" TargetMode="External"/><Relationship Id="rId1" Type="http://schemas.openxmlformats.org/officeDocument/2006/relationships/hyperlink" Target="https://www.contratos.gov.co/consultas/detalleProceso.do?numConstancia=16-12-4556844" TargetMode="External"/><Relationship Id="rId6" Type="http://schemas.openxmlformats.org/officeDocument/2006/relationships/hyperlink" Target="https://www.contratos.gov.co/consultas/detalleProceso.do?numConstancia=16-12-4572101" TargetMode="External"/><Relationship Id="rId23" Type="http://schemas.openxmlformats.org/officeDocument/2006/relationships/hyperlink" Target="https://www.contratos.gov.co/consultas/detalleProceso.do?numConstancia=16-13-4639886" TargetMode="External"/><Relationship Id="rId28" Type="http://schemas.openxmlformats.org/officeDocument/2006/relationships/hyperlink" Target="http://www.contratos.gov.co/consultas/detalleProceso.do?numConstancia=16-12-4570091" TargetMode="External"/><Relationship Id="rId49" Type="http://schemas.openxmlformats.org/officeDocument/2006/relationships/hyperlink" Target="https://www.contratos.gov.co/consultas/detalleProceso.do?numConstancia=16-12-4585611" TargetMode="External"/><Relationship Id="rId114" Type="http://schemas.openxmlformats.org/officeDocument/2006/relationships/hyperlink" Target="https://www.contratos.gov.co/consultas/detalleProceso.do?numConstancia=16-13-4922173" TargetMode="External"/><Relationship Id="rId119" Type="http://schemas.openxmlformats.org/officeDocument/2006/relationships/hyperlink" Target="http://www.colombiacompra.gov.co/tienda-virtual-del-estado-colombiano/orden-de-compra/7265" TargetMode="External"/><Relationship Id="rId10" Type="http://schemas.openxmlformats.org/officeDocument/2006/relationships/hyperlink" Target="file:///C:\Users\39567488\Downloads\C_PROCESO_16-12-4561909_211001044_17994421.pdf" TargetMode="External"/><Relationship Id="rId31" Type="http://schemas.openxmlformats.org/officeDocument/2006/relationships/hyperlink" Target="http://www.contratos.gov.co/consultas/detalleProceso.do?numConstancia=16-12-4589207" TargetMode="External"/><Relationship Id="rId44" Type="http://schemas.openxmlformats.org/officeDocument/2006/relationships/hyperlink" Target="https://www.contratos.gov.co/consultas/detalleProceso.do?numConstancia=16-12-4577877" TargetMode="External"/><Relationship Id="rId52" Type="http://schemas.openxmlformats.org/officeDocument/2006/relationships/hyperlink" Target="https://www.contratos.gov.co/consultas/detalleProceso.do?numConstancia=16-12-4593894" TargetMode="External"/><Relationship Id="rId60" Type="http://schemas.openxmlformats.org/officeDocument/2006/relationships/hyperlink" Target="file:///C:\Users\39567488\Downloads\C_PROCESO_16-12-4645364_211001044_18215464.pdf" TargetMode="External"/><Relationship Id="rId65" Type="http://schemas.openxmlformats.org/officeDocument/2006/relationships/hyperlink" Target="https://www.contratos.gov.co/consultas/detalleProceso.do?numConstancia=16-12-4704646" TargetMode="External"/><Relationship Id="rId73" Type="http://schemas.openxmlformats.org/officeDocument/2006/relationships/hyperlink" Target="https://www.contratos.gov.co/consultas/detalleProceso.do?numConstancia=16-12-4757660" TargetMode="External"/><Relationship Id="rId78" Type="http://schemas.openxmlformats.org/officeDocument/2006/relationships/hyperlink" Target="https://www.contratos.gov.co/consultas/detalleProceso.do?numConstancia=16-1-156755" TargetMode="External"/><Relationship Id="rId81" Type="http://schemas.openxmlformats.org/officeDocument/2006/relationships/hyperlink" Target="https://www.contratos.gov.co/consultas/detalleProceso.do?numConstancia=16-12-4699718" TargetMode="External"/><Relationship Id="rId86" Type="http://schemas.openxmlformats.org/officeDocument/2006/relationships/hyperlink" Target="http://www.contratos.gov.co/consultas/detalleProceso.do?numConstancia=16-12-4699080" TargetMode="External"/><Relationship Id="rId94" Type="http://schemas.openxmlformats.org/officeDocument/2006/relationships/hyperlink" Target="https://www.contratos.gov.co/consultas/detalleProceso.do?numConstancia=16-9-412647" TargetMode="External"/><Relationship Id="rId99" Type="http://schemas.openxmlformats.org/officeDocument/2006/relationships/hyperlink" Target="https://www.contratos.gov.co/consultas/detalleProceso.do?numConstancia=16-13-4612333" TargetMode="External"/><Relationship Id="rId101" Type="http://schemas.openxmlformats.org/officeDocument/2006/relationships/hyperlink" Target="https://www.contratos.gov.co/consultas/detalleProceso.do?numConstancia=16-12-4930018" TargetMode="External"/><Relationship Id="rId122" Type="http://schemas.openxmlformats.org/officeDocument/2006/relationships/hyperlink" Target="http://www.colombiacompra.gov.co/tienda-virtual-del-estado-colombiano/orden-de-compra/7268" TargetMode="External"/><Relationship Id="rId130" Type="http://schemas.openxmlformats.org/officeDocument/2006/relationships/hyperlink" Target="http://www.contratos.gov.co/consultas/detalleProceso.do?numConstancia=16-12-4577877" TargetMode="External"/><Relationship Id="rId135" Type="http://schemas.openxmlformats.org/officeDocument/2006/relationships/hyperlink" Target="http://www.contratos.gov.co/consultas/detalleProceso.do?numConstancia=16-12-4585611" TargetMode="External"/><Relationship Id="rId143" Type="http://schemas.openxmlformats.org/officeDocument/2006/relationships/hyperlink" Target="file:///C:\Users\52930442\Downloads\C_PROCESO_16-12-4719693_211001044_18619091.pdf" TargetMode="External"/><Relationship Id="rId148" Type="http://schemas.openxmlformats.org/officeDocument/2006/relationships/hyperlink" Target="https://www.secop.gov.co/CO1BusinessLine/Tendering/ReplyAnalysisEdit/Update?docUniqueIdentifier=CO1.RANL.15405" TargetMode="External"/><Relationship Id="rId151" Type="http://schemas.openxmlformats.org/officeDocument/2006/relationships/hyperlink" Target="http://www.contratos.gov.co/consultas/detalleProceso.do?numConstancia=16-12-5025332" TargetMode="External"/><Relationship Id="rId156" Type="http://schemas.openxmlformats.org/officeDocument/2006/relationships/hyperlink" Target="http://www.contratos.gov.co/consultas/detalleProceso.do?numConstancia=16-12-5056340" TargetMode="External"/><Relationship Id="rId164" Type="http://schemas.openxmlformats.org/officeDocument/2006/relationships/hyperlink" Target="http://www.contratos.gov.co/consultas/detalleProceso.do?numConstancia=16-13-5014818" TargetMode="External"/><Relationship Id="rId169" Type="http://schemas.openxmlformats.org/officeDocument/2006/relationships/hyperlink" Target="http://www.contratos.gov.co/consultas/detalleProceso.do?numConstancia=16-13-4982500" TargetMode="External"/><Relationship Id="rId177" Type="http://schemas.openxmlformats.org/officeDocument/2006/relationships/printerSettings" Target="../printerSettings/printerSettings4.bin"/><Relationship Id="rId4" Type="http://schemas.openxmlformats.org/officeDocument/2006/relationships/hyperlink" Target="https://www.contratos.gov.co/consultas/detalleProceso.do?numConstancia=16-12-4577988" TargetMode="External"/><Relationship Id="rId9" Type="http://schemas.openxmlformats.org/officeDocument/2006/relationships/hyperlink" Target="https://www.contratos.gov.co/consultas/detalleProceso.do?numConstancia=16-12-4561909" TargetMode="External"/><Relationship Id="rId172" Type="http://schemas.openxmlformats.org/officeDocument/2006/relationships/hyperlink" Target="http://www.contratos.gov.co/consultas/detalleProceso.do?numConstancia=16-9-414859" TargetMode="External"/><Relationship Id="rId180" Type="http://schemas.openxmlformats.org/officeDocument/2006/relationships/comments" Target="../comments2.xml"/><Relationship Id="rId13" Type="http://schemas.openxmlformats.org/officeDocument/2006/relationships/hyperlink" Target="https://www.contratos.gov.co/consultas/detalleProceso.do?numConstancia=16-12-4645364" TargetMode="External"/><Relationship Id="rId18" Type="http://schemas.openxmlformats.org/officeDocument/2006/relationships/hyperlink" Target="https://www.contratos.gov.co/consultas/detalleProceso.do?numConstancia=16-12-4593136" TargetMode="External"/><Relationship Id="rId39" Type="http://schemas.openxmlformats.org/officeDocument/2006/relationships/hyperlink" Target="http://www.contratos.gov.co/consultas/detalleProceso.do?numConstancia=16-12-4638175" TargetMode="External"/><Relationship Id="rId109" Type="http://schemas.openxmlformats.org/officeDocument/2006/relationships/hyperlink" Target="https://www.contratos.gov.co/consultas/detalleProceso.do?numConstancia=16-12-4861526" TargetMode="External"/><Relationship Id="rId34" Type="http://schemas.openxmlformats.org/officeDocument/2006/relationships/hyperlink" Target="http://www.contratos.gov.co/consultas/detalleProceso.do?numConstancia=16-12-4597032" TargetMode="External"/><Relationship Id="rId50" Type="http://schemas.openxmlformats.org/officeDocument/2006/relationships/hyperlink" Target="https://www.contratos.gov.co/consultas/detalleProceso.do?numConstancia=16-12-4593279" TargetMode="External"/><Relationship Id="rId55" Type="http://schemas.openxmlformats.org/officeDocument/2006/relationships/hyperlink" Target="https://www.contratos.gov.co/consultas/detalleProceso.do?numConstancia=16-13-4647213" TargetMode="External"/><Relationship Id="rId76" Type="http://schemas.openxmlformats.org/officeDocument/2006/relationships/hyperlink" Target="https://www.contratos.gov.co/consultas/detalleProceso.do?numConstancia=16-12-4852451" TargetMode="External"/><Relationship Id="rId97" Type="http://schemas.openxmlformats.org/officeDocument/2006/relationships/hyperlink" Target="https://www.contratos.gov.co/consultas/detalleProceso.do?numConstancia=16-13-4635237" TargetMode="External"/><Relationship Id="rId104" Type="http://schemas.openxmlformats.org/officeDocument/2006/relationships/hyperlink" Target="https://www.contratos.gov.co/consultas/detalleProceso.do?numConstancia=16-12-4858303" TargetMode="External"/><Relationship Id="rId120" Type="http://schemas.openxmlformats.org/officeDocument/2006/relationships/hyperlink" Target="http://www.colombiacompra.gov.co/tienda-virtual-del-estado-colombiano/orden-de-compra/7266" TargetMode="External"/><Relationship Id="rId125" Type="http://schemas.openxmlformats.org/officeDocument/2006/relationships/hyperlink" Target="https://www.contratos.gov.co/consultas/detalleProceso.do?numConstancia=16-4-4857664" TargetMode="External"/><Relationship Id="rId141" Type="http://schemas.openxmlformats.org/officeDocument/2006/relationships/hyperlink" Target="http://www.contratos.gov.co/consultas/detalleProceso.do?numConstancia=16-12-4624432" TargetMode="External"/><Relationship Id="rId146" Type="http://schemas.openxmlformats.org/officeDocument/2006/relationships/hyperlink" Target="http://www.contratos.gov.co/consultas/detalleProceso.do?numConstancia=16-9-413519" TargetMode="External"/><Relationship Id="rId167" Type="http://schemas.openxmlformats.org/officeDocument/2006/relationships/hyperlink" Target="http://www.contratos.gov.co/consultas/detalleProceso.do?numConstancia=16-13-4991370" TargetMode="External"/><Relationship Id="rId7" Type="http://schemas.openxmlformats.org/officeDocument/2006/relationships/hyperlink" Target="file:///C:\Users\39567488\Downloads\C_PROCESO_16-12-4578726_211001044_18025304%20(1).pdf" TargetMode="External"/><Relationship Id="rId71" Type="http://schemas.openxmlformats.org/officeDocument/2006/relationships/hyperlink" Target="http://www.contratos.gov.co/consultas/detalleProceso.do?numConstancia=16-9-412763" TargetMode="External"/><Relationship Id="rId92" Type="http://schemas.openxmlformats.org/officeDocument/2006/relationships/hyperlink" Target="https://www.contratos.gov.co/consultas/detalleProceso.do?numConstancia=16-13-4726397" TargetMode="External"/><Relationship Id="rId162" Type="http://schemas.openxmlformats.org/officeDocument/2006/relationships/hyperlink" Target="http://www.contratos.gov.co/consultas/detalleProceso.do?numConstancia=16-13-5023611" TargetMode="External"/><Relationship Id="rId2" Type="http://schemas.openxmlformats.org/officeDocument/2006/relationships/hyperlink" Target="https://www.contratos.gov.co/consultas/detalleProceso.do?numConstancia=16-12-4575129" TargetMode="External"/><Relationship Id="rId29" Type="http://schemas.openxmlformats.org/officeDocument/2006/relationships/hyperlink" Target="http://www.contratos.gov.co/consultas/detalleProceso.do?numConstancia=16-12-4575374" TargetMode="External"/><Relationship Id="rId24" Type="http://schemas.openxmlformats.org/officeDocument/2006/relationships/hyperlink" Target="https://www.contratos.gov.co/consultas/detalleProceso.do?numConstancia=16-13-4646948" TargetMode="External"/><Relationship Id="rId40" Type="http://schemas.openxmlformats.org/officeDocument/2006/relationships/hyperlink" Target="http://www.contratos.gov.co/consultas/detalleProceso.do?numConstancia=16-9-412024" TargetMode="External"/><Relationship Id="rId45" Type="http://schemas.openxmlformats.org/officeDocument/2006/relationships/hyperlink" Target="https://www.contratos.gov.co/consultas/detalleProceso.do?numConstancia=16-12-4578963" TargetMode="External"/><Relationship Id="rId66" Type="http://schemas.openxmlformats.org/officeDocument/2006/relationships/hyperlink" Target="https://www.contratos.gov.co/consultas/detalleProceso.do?numConstancia=16-12-4704646" TargetMode="External"/><Relationship Id="rId87" Type="http://schemas.openxmlformats.org/officeDocument/2006/relationships/hyperlink" Target="http://www.contratos.gov.co/consultas/detalleProceso.do?numConstancia=16-12-4725147" TargetMode="External"/><Relationship Id="rId110" Type="http://schemas.openxmlformats.org/officeDocument/2006/relationships/hyperlink" Target="https://www.contratos.gov.co/consultas/detalleProceso.do?numConstancia=16-12-4902459" TargetMode="External"/><Relationship Id="rId115" Type="http://schemas.openxmlformats.org/officeDocument/2006/relationships/hyperlink" Target="https://www.contratos.gov.co/consultas/detalleProceso.do?numConstancia=16-13-4922212" TargetMode="External"/><Relationship Id="rId131" Type="http://schemas.openxmlformats.org/officeDocument/2006/relationships/hyperlink" Target="http://www.contratos.gov.co/consultas/detalleProceso.do?numConstancia=16-12-4578963" TargetMode="External"/><Relationship Id="rId136" Type="http://schemas.openxmlformats.org/officeDocument/2006/relationships/hyperlink" Target="http://www.contratos.gov.co/consultas/detalleProceso.do?numConstancia=16-12-4593279" TargetMode="External"/><Relationship Id="rId157" Type="http://schemas.openxmlformats.org/officeDocument/2006/relationships/hyperlink" Target="http://www.contratos.gov.co/consultas/detalleProceso.do?numConstancia=16-12-5056474" TargetMode="External"/><Relationship Id="rId178" Type="http://schemas.openxmlformats.org/officeDocument/2006/relationships/drawing" Target="../drawings/drawing2.xml"/><Relationship Id="rId61" Type="http://schemas.openxmlformats.org/officeDocument/2006/relationships/hyperlink" Target="https://www.contratos.gov.co/consultas/detalleProceso.do?numConstancia=16-12-4688094" TargetMode="External"/><Relationship Id="rId82" Type="http://schemas.openxmlformats.org/officeDocument/2006/relationships/hyperlink" Target="https://www.contratos.gov.co/consultas/detalleProceso.do?numConstancia=16-12-4699718" TargetMode="External"/><Relationship Id="rId152" Type="http://schemas.openxmlformats.org/officeDocument/2006/relationships/hyperlink" Target="http://www.contratos.gov.co/consultas/detalleProceso.do?numConstancia=16-12-5023874" TargetMode="External"/><Relationship Id="rId173" Type="http://schemas.openxmlformats.org/officeDocument/2006/relationships/hyperlink" Target="http://www.colombiacompra.gov.co/tienda-virtual-del-estado-colombiano/orden-de-compra/6460" TargetMode="External"/><Relationship Id="rId19" Type="http://schemas.openxmlformats.org/officeDocument/2006/relationships/hyperlink" Target="https://www.contratos.gov.co/consultas/detalleProceso.do?numConstancia=16-12-4639351" TargetMode="External"/><Relationship Id="rId14" Type="http://schemas.openxmlformats.org/officeDocument/2006/relationships/hyperlink" Target="file:///C:\Users\39567488\Downloads\C_PROCESO_16-12-4645364_211001044_18215464.pdf" TargetMode="External"/><Relationship Id="rId30" Type="http://schemas.openxmlformats.org/officeDocument/2006/relationships/hyperlink" Target="http://www.contratos.gov.co/consultas/detalleProceso.do?numConstancia=16-12-4575374" TargetMode="External"/><Relationship Id="rId35" Type="http://schemas.openxmlformats.org/officeDocument/2006/relationships/hyperlink" Target="http://www.contratos.gov.co/consultas/detalleProceso.do?numConstancia=16-12-4606540" TargetMode="External"/><Relationship Id="rId56" Type="http://schemas.openxmlformats.org/officeDocument/2006/relationships/hyperlink" Target="https://www.contratos.gov.co/consultas/detalleProceso.do?numConstancia=16-12-4659179" TargetMode="External"/><Relationship Id="rId77" Type="http://schemas.openxmlformats.org/officeDocument/2006/relationships/hyperlink" Target="https://www.contratos.gov.co/consultas/detalleProceso.do?numConstancia=16-13-4903354" TargetMode="External"/><Relationship Id="rId100" Type="http://schemas.openxmlformats.org/officeDocument/2006/relationships/hyperlink" Target="https://www.contratos.gov.co/consultas/detalleProceso.do?numConstancia=16-12-4956426" TargetMode="External"/><Relationship Id="rId105" Type="http://schemas.openxmlformats.org/officeDocument/2006/relationships/hyperlink" Target="https://www.contratos.gov.co/consultas/detalleProceso.do?numConstancia=16-12-4901314" TargetMode="External"/><Relationship Id="rId126" Type="http://schemas.openxmlformats.org/officeDocument/2006/relationships/hyperlink" Target="http://www.contratos.gov.co/consultas/detalleProceso.do?numConstancia=16-12-4570017" TargetMode="External"/><Relationship Id="rId147" Type="http://schemas.openxmlformats.org/officeDocument/2006/relationships/hyperlink" Target="http://www.contratos.gov.co/consultas/detalleProceso.do?numConstancia=16-12-4966240" TargetMode="External"/><Relationship Id="rId168" Type="http://schemas.openxmlformats.org/officeDocument/2006/relationships/hyperlink" Target="http://www.contratos.gov.co/consultas/detalleProceso.do?numConstancia=16-13-4982557" TargetMode="External"/><Relationship Id="rId8" Type="http://schemas.openxmlformats.org/officeDocument/2006/relationships/hyperlink" Target="http://www.contratos.gov.co/consultas/detalleProceso.do?numConstancia=16-12-4609677" TargetMode="External"/><Relationship Id="rId51" Type="http://schemas.openxmlformats.org/officeDocument/2006/relationships/hyperlink" Target="https://www.contratos.gov.co/consultas/detalleProceso.do?numConstancia=16-12-4593616" TargetMode="External"/><Relationship Id="rId72" Type="http://schemas.openxmlformats.org/officeDocument/2006/relationships/hyperlink" Target="https://www.contratos.gov.co/consultas/detalleProceso.do?numConstancia=16-12-4757660" TargetMode="External"/><Relationship Id="rId93" Type="http://schemas.openxmlformats.org/officeDocument/2006/relationships/hyperlink" Target="https://www.contratos.gov.co/consultas/detalleProceso.do?numConstancia=16-13-4785197" TargetMode="External"/><Relationship Id="rId98" Type="http://schemas.openxmlformats.org/officeDocument/2006/relationships/hyperlink" Target="https://www.contratos.gov.co/consultas/detalleProceso.do?numConstancia=16-13-4612333" TargetMode="External"/><Relationship Id="rId121" Type="http://schemas.openxmlformats.org/officeDocument/2006/relationships/hyperlink" Target="http://www.colombiacompra.gov.co/tienda-virtual-del-estado-colombiano/orden-de-compra/7267" TargetMode="External"/><Relationship Id="rId142" Type="http://schemas.openxmlformats.org/officeDocument/2006/relationships/hyperlink" Target="https://www.contratos.gov.co/consultas/detalleProceso.do?numConstancia=16-12-4719693" TargetMode="External"/><Relationship Id="rId163" Type="http://schemas.openxmlformats.org/officeDocument/2006/relationships/hyperlink" Target="http://www.contratos.gov.co/consultas/detalleProceso.do?numConstancia=16-13-5024319" TargetMode="External"/><Relationship Id="rId3" Type="http://schemas.openxmlformats.org/officeDocument/2006/relationships/hyperlink" Target="file:///C:\Users\39567488\Downloads\C_PROCESO_16-12-4575129_211001044_17998794%20(1).pdf" TargetMode="External"/><Relationship Id="rId25" Type="http://schemas.openxmlformats.org/officeDocument/2006/relationships/hyperlink" Target="http://www.contratos.gov.co/consultas/detalleProceso.do?numConstancia=16-12-4570037" TargetMode="External"/><Relationship Id="rId46" Type="http://schemas.openxmlformats.org/officeDocument/2006/relationships/hyperlink" Target="https://www.contratos.gov.co/consultas/detalleProceso.do?numConstancia=16-12-4580401" TargetMode="External"/><Relationship Id="rId67" Type="http://schemas.openxmlformats.org/officeDocument/2006/relationships/hyperlink" Target="https://www.contratos.gov.co/consultas/detalleProceso.do?numConstancia=16-13-4699548" TargetMode="External"/><Relationship Id="rId116" Type="http://schemas.openxmlformats.org/officeDocument/2006/relationships/hyperlink" Target="https://www.contratos.gov.co/consultas/detalleProceso.do?numConstancia=16-12-4930165" TargetMode="External"/><Relationship Id="rId137" Type="http://schemas.openxmlformats.org/officeDocument/2006/relationships/hyperlink" Target="http://www.contratos.gov.co/consultas/detalleProceso.do?numConstancia=16-12-4593616" TargetMode="External"/><Relationship Id="rId158" Type="http://schemas.openxmlformats.org/officeDocument/2006/relationships/hyperlink" Target="http://www.contratos.gov.co/consultas/detalleProceso.do?numConstancia=16-12-5059706" TargetMode="External"/><Relationship Id="rId20" Type="http://schemas.openxmlformats.org/officeDocument/2006/relationships/hyperlink" Target="https://www.contratos.gov.co/consultas/detalleProceso.do?numConstancia=16-9-411999" TargetMode="External"/><Relationship Id="rId41" Type="http://schemas.openxmlformats.org/officeDocument/2006/relationships/hyperlink" Target="http://www.contratos.gov.co/consultas/detalleProceso.do?numConstancia=16-9-412031" TargetMode="External"/><Relationship Id="rId62" Type="http://schemas.openxmlformats.org/officeDocument/2006/relationships/hyperlink" Target="file:///C:\Users\39567488\Downloads\C_PROCESO_16-12-4645364_211001044_18215464.pdf" TargetMode="External"/><Relationship Id="rId83" Type="http://schemas.openxmlformats.org/officeDocument/2006/relationships/hyperlink" Target="https://www.contratos.gov.co/consultas/detalleProceso.do?numConstancia=16-12-4853347" TargetMode="External"/><Relationship Id="rId88" Type="http://schemas.openxmlformats.org/officeDocument/2006/relationships/hyperlink" Target="http://www.contratos.gov.co/consultas/detalleProceso.do?numConstancia=16-12-4725245" TargetMode="External"/><Relationship Id="rId111" Type="http://schemas.openxmlformats.org/officeDocument/2006/relationships/hyperlink" Target="https://www.contratos.gov.co/consultas/detalleProceso.do?numConstancia=16-12-4902667" TargetMode="External"/><Relationship Id="rId132" Type="http://schemas.openxmlformats.org/officeDocument/2006/relationships/hyperlink" Target="http://www.contratos.gov.co/consultas/detalleProceso.do?numConstancia=16-12-4580401" TargetMode="External"/><Relationship Id="rId153" Type="http://schemas.openxmlformats.org/officeDocument/2006/relationships/hyperlink" Target="http://www.contratos.gov.co/consultas/detalleProceso.do?numConstancia=16-12-5040399" TargetMode="External"/><Relationship Id="rId174" Type="http://schemas.openxmlformats.org/officeDocument/2006/relationships/hyperlink" Target="http://www.contratos.gov.co/consultas/detalleProceso.do?numConstancia=16-12-4574545" TargetMode="External"/><Relationship Id="rId179" Type="http://schemas.openxmlformats.org/officeDocument/2006/relationships/vmlDrawing" Target="../drawings/vmlDrawing2.vml"/><Relationship Id="rId15" Type="http://schemas.openxmlformats.org/officeDocument/2006/relationships/hyperlink" Target="https://www.contratos.gov.co/consultas/detalleProceso.do?numConstancia=16-12-4578726" TargetMode="External"/><Relationship Id="rId36" Type="http://schemas.openxmlformats.org/officeDocument/2006/relationships/hyperlink" Target="http://www.contratos.gov.co/consultas/detalleProceso.do?numConstancia=16-12-4632614" TargetMode="External"/><Relationship Id="rId57" Type="http://schemas.openxmlformats.org/officeDocument/2006/relationships/hyperlink" Target="https://www.contratos.gov.co/consultas/detalleProceso.do?numConstancia=16-12-4749558" TargetMode="External"/><Relationship Id="rId106" Type="http://schemas.openxmlformats.org/officeDocument/2006/relationships/hyperlink" Target="https://www.contratos.gov.co/consultas/detalleProceso.do?numConstancia=16-12-4927436" TargetMode="External"/><Relationship Id="rId127" Type="http://schemas.openxmlformats.org/officeDocument/2006/relationships/hyperlink" Target="http://www.contratos.gov.co/consultas/detalleProceso.do?numConstancia=16-12-4573954"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www.colombiacompra.gov.co/tienda-virtual-del-estado-colombiano/ordenes-de-compra/?number_order=&amp;state=&amp;entity=UNIDAD%20ADMINISTRATIVA%20ESPECIAL%20MIGRACION%20COLOMBIA&amp;tool=&amp;date_to=2016-06-07&amp;date_from=2016-01-01" TargetMode="External"/></Relationships>
</file>

<file path=xl/worksheets/_rels/sheet9.xml.rels><?xml version="1.0" encoding="UTF-8" standalone="yes"?>
<Relationships xmlns="http://schemas.openxmlformats.org/package/2006/relationships"><Relationship Id="rId8" Type="http://schemas.openxmlformats.org/officeDocument/2006/relationships/hyperlink" Target="http://www.colombiacompra.gov.co/tienda-virtual-del-estado-colombiano/orden-de-compra/7278" TargetMode="External"/><Relationship Id="rId13" Type="http://schemas.openxmlformats.org/officeDocument/2006/relationships/hyperlink" Target="http://www.colombiacompra.gov.co/tienda-virtual-del-estado-colombiano/orden-de-compra/7264" TargetMode="External"/><Relationship Id="rId18" Type="http://schemas.openxmlformats.org/officeDocument/2006/relationships/hyperlink" Target="http://www.colombiacompra.gov.co/tienda-virtual-del-estado-colombiano/orden-de-compra/6659" TargetMode="External"/><Relationship Id="rId3" Type="http://schemas.openxmlformats.org/officeDocument/2006/relationships/hyperlink" Target="http://www.colombiacompra.gov.co/tienda-virtual-del-estado-colombiano/orden-de-compra/7883" TargetMode="External"/><Relationship Id="rId21" Type="http://schemas.openxmlformats.org/officeDocument/2006/relationships/hyperlink" Target="http://www.colombiacompra.gov.co/tienda-virtual-del-estado-colombiano/orden-de-compra/" TargetMode="External"/><Relationship Id="rId7" Type="http://schemas.openxmlformats.org/officeDocument/2006/relationships/hyperlink" Target="http://www.colombiacompra.gov.co/tienda-virtual-del-estado-colombiano/orden-de-compra/7602" TargetMode="External"/><Relationship Id="rId12" Type="http://schemas.openxmlformats.org/officeDocument/2006/relationships/hyperlink" Target="http://www.colombiacompra.gov.co/tienda-virtual-del-estado-colombiano/orden-de-compra/7265" TargetMode="External"/><Relationship Id="rId17" Type="http://schemas.openxmlformats.org/officeDocument/2006/relationships/hyperlink" Target="http://www.colombiacompra.gov.co/tienda-virtual-del-estado-colombiano/orden-de-compra/6787" TargetMode="External"/><Relationship Id="rId2" Type="http://schemas.openxmlformats.org/officeDocument/2006/relationships/hyperlink" Target="http://www.colombiacompra.gov.co/tienda-virtual-del-estado-colombiano/orden-de-compra/8004" TargetMode="External"/><Relationship Id="rId16" Type="http://schemas.openxmlformats.org/officeDocument/2006/relationships/hyperlink" Target="http://www.colombiacompra.gov.co/tienda-virtual-del-estado-colombiano/orden-de-compra/6824" TargetMode="External"/><Relationship Id="rId20" Type="http://schemas.openxmlformats.org/officeDocument/2006/relationships/hyperlink" Target="http://www.colombiacompra.gov.co/tienda-virtual-del-estado-colombiano/orden-de-compra/6460" TargetMode="External"/><Relationship Id="rId1" Type="http://schemas.openxmlformats.org/officeDocument/2006/relationships/hyperlink" Target="http://www.colombiacompra.gov.co/tienda-virtual-del-estado-colombiano/orden-de-compra/8852" TargetMode="External"/><Relationship Id="rId6" Type="http://schemas.openxmlformats.org/officeDocument/2006/relationships/hyperlink" Target="http://www.colombiacompra.gov.co/tienda-virtual-del-estado-colombiano/orden-de-compra/7643" TargetMode="External"/><Relationship Id="rId11" Type="http://schemas.openxmlformats.org/officeDocument/2006/relationships/hyperlink" Target="http://www.colombiacompra.gov.co/tienda-virtual-del-estado-colombiano/orden-de-compra/7266" TargetMode="External"/><Relationship Id="rId5" Type="http://schemas.openxmlformats.org/officeDocument/2006/relationships/hyperlink" Target="http://www.colombiacompra.gov.co/tienda-virtual-del-estado-colombiano/orden-de-compra/7781" TargetMode="External"/><Relationship Id="rId15" Type="http://schemas.openxmlformats.org/officeDocument/2006/relationships/hyperlink" Target="http://www.colombiacompra.gov.co/tienda-virtual-del-estado-colombiano/orden-de-compra/6905" TargetMode="External"/><Relationship Id="rId23" Type="http://schemas.openxmlformats.org/officeDocument/2006/relationships/printerSettings" Target="../printerSettings/printerSettings5.bin"/><Relationship Id="rId10" Type="http://schemas.openxmlformats.org/officeDocument/2006/relationships/hyperlink" Target="http://www.colombiacompra.gov.co/tienda-virtual-del-estado-colombiano/orden-de-compra/7267" TargetMode="External"/><Relationship Id="rId19" Type="http://schemas.openxmlformats.org/officeDocument/2006/relationships/hyperlink" Target="http://www.colombiacompra.gov.co/tienda-virtual-del-estado-colombiano/orden-de-compra/6571" TargetMode="External"/><Relationship Id="rId4" Type="http://schemas.openxmlformats.org/officeDocument/2006/relationships/hyperlink" Target="http://www.colombiacompra.gov.co/tienda-virtual-del-estado-colombiano/orden-de-compra/7854" TargetMode="External"/><Relationship Id="rId9" Type="http://schemas.openxmlformats.org/officeDocument/2006/relationships/hyperlink" Target="http://www.colombiacompra.gov.co/tienda-virtual-del-estado-colombiano/orden-de-compra/7268" TargetMode="External"/><Relationship Id="rId14" Type="http://schemas.openxmlformats.org/officeDocument/2006/relationships/hyperlink" Target="http://www.colombiacompra.gov.co/tienda-virtual-del-estado-colombiano/orden-de-compra/7263" TargetMode="External"/><Relationship Id="rId22" Type="http://schemas.openxmlformats.org/officeDocument/2006/relationships/hyperlink" Target="http://www.colombiacompra.gov.co/tienda-virtual-del-estado-colombiano/orden-de-compra/" TargetMode="External"/></Relationships>
</file>

<file path=xl/worksheets/_rels/sheet10.xml.rels><?xml version="1.0" encoding="UTF-8" standalone="yes"?>
<Relationships xmlns="http://schemas.openxmlformats.org/package/2006/relationships"><Relationship Id="rId8" Type="http://schemas.openxmlformats.org/officeDocument/2006/relationships/hyperlink" Target="http://www.colombiacompra.gov.co/tienda-virtual-del-estado-colombiano/orden-de-compra/8852" TargetMode="External"/><Relationship Id="rId13" Type="http://schemas.openxmlformats.org/officeDocument/2006/relationships/hyperlink" Target="http://www.colombiacompra.gov.co/tienda-virtual-del-estado-colombiano/orden-de-compra/7643" TargetMode="External"/><Relationship Id="rId18" Type="http://schemas.openxmlformats.org/officeDocument/2006/relationships/hyperlink" Target="http://www.colombiacompra.gov.co/tienda-virtual-del-estado-colombiano/orden-de-compra/7266" TargetMode="External"/><Relationship Id="rId26" Type="http://schemas.openxmlformats.org/officeDocument/2006/relationships/hyperlink" Target="http://www.colombiacompra.gov.co/tienda-virtual-del-estado-colombiano/orden-de-compra/6571" TargetMode="External"/><Relationship Id="rId3" Type="http://schemas.openxmlformats.org/officeDocument/2006/relationships/hyperlink" Target="http://www.colombiacompra.gov.co/tienda-virtual-del-estado-colombiano/ordenes-de-compra?number_order=&amp;state=&amp;entity=UNIDAD%20ADMINISTRATIVA%20ESPECIAL%20MIGRACION%20COLOMBIA&amp;tool=&amp;date_to=2016-06-27&amp;date_from=2016-01-01&amp;sort=asc&amp;order=Fecha%20de%20la%20orden" TargetMode="External"/><Relationship Id="rId21" Type="http://schemas.openxmlformats.org/officeDocument/2006/relationships/hyperlink" Target="http://www.colombiacompra.gov.co/tienda-virtual-del-estado-colombiano/orden-de-compra/7263" TargetMode="External"/><Relationship Id="rId7" Type="http://schemas.openxmlformats.org/officeDocument/2006/relationships/hyperlink" Target="http://www.colombiacompra.gov.co/tienda-virtual-del-estado-colombiano/orden-de-compra/9111" TargetMode="External"/><Relationship Id="rId12" Type="http://schemas.openxmlformats.org/officeDocument/2006/relationships/hyperlink" Target="http://www.colombiacompra.gov.co/tienda-virtual-del-estado-colombiano/orden-de-compra/7781" TargetMode="External"/><Relationship Id="rId17" Type="http://schemas.openxmlformats.org/officeDocument/2006/relationships/hyperlink" Target="http://www.colombiacompra.gov.co/tienda-virtual-del-estado-colombiano/orden-de-compra/7267" TargetMode="External"/><Relationship Id="rId25" Type="http://schemas.openxmlformats.org/officeDocument/2006/relationships/hyperlink" Target="http://www.colombiacompra.gov.co/tienda-virtual-del-estado-colombiano/orden-de-compra/6659" TargetMode="External"/><Relationship Id="rId2" Type="http://schemas.openxmlformats.org/officeDocument/2006/relationships/hyperlink" Target="http://www.colombiacompra.gov.co/tienda-virtual-del-estado-colombiano/ordenes-de-compra?number_order=&amp;state=&amp;entity=UNIDAD%20ADMINISTRATIVA%20ESPECIAL%20MIGRACION%20COLOMBIA&amp;tool=&amp;date_to=2016-06-27&amp;date_from=2016-01-01&amp;sort=asc&amp;order=Entidad%20Estatal" TargetMode="External"/><Relationship Id="rId16" Type="http://schemas.openxmlformats.org/officeDocument/2006/relationships/hyperlink" Target="http://www.colombiacompra.gov.co/tienda-virtual-del-estado-colombiano/orden-de-compra/7268" TargetMode="External"/><Relationship Id="rId20" Type="http://schemas.openxmlformats.org/officeDocument/2006/relationships/hyperlink" Target="http://www.colombiacompra.gov.co/tienda-virtual-del-estado-colombiano/orden-de-compra/7264" TargetMode="External"/><Relationship Id="rId29" Type="http://schemas.openxmlformats.org/officeDocument/2006/relationships/hyperlink" Target="http://www.colombiacompra.gov.co/tienda-virtual-del-estado-colombiano/orden-de-compra/" TargetMode="External"/><Relationship Id="rId1" Type="http://schemas.openxmlformats.org/officeDocument/2006/relationships/hyperlink" Target="http://www.colombiacompra.gov.co/tienda-virtual-del-estado-colombiano/ordenes-de-compra?number_order=&amp;state=&amp;entity=UNIDAD%20ADMINISTRATIVA%20ESPECIAL%20MIGRACION%20COLOMBIA&amp;tool=&amp;date_to=2016-06-27&amp;date_from=2016-01-01&amp;sort=desc&amp;order=Orden%20de%20Compra" TargetMode="External"/><Relationship Id="rId6" Type="http://schemas.openxmlformats.org/officeDocument/2006/relationships/hyperlink" Target="http://www.colombiacompra.gov.co/tienda-virtual-del-estado-colombiano/ordenes-de-compra?number_order=&amp;state=&amp;entity=UNIDAD%20ADMINISTRATIVA%20ESPECIAL%20MIGRACION%20COLOMBIA&amp;tool=&amp;date_to=2016-06-27&amp;date_from=2016-01-01&amp;sort=asc&amp;order=Total" TargetMode="External"/><Relationship Id="rId11" Type="http://schemas.openxmlformats.org/officeDocument/2006/relationships/hyperlink" Target="http://www.colombiacompra.gov.co/tienda-virtual-del-estado-colombiano/orden-de-compra/7854" TargetMode="External"/><Relationship Id="rId24" Type="http://schemas.openxmlformats.org/officeDocument/2006/relationships/hyperlink" Target="http://www.colombiacompra.gov.co/tienda-virtual-del-estado-colombiano/orden-de-compra/6787" TargetMode="External"/><Relationship Id="rId5" Type="http://schemas.openxmlformats.org/officeDocument/2006/relationships/hyperlink" Target="http://www.colombiacompra.gov.co/tienda-virtual-del-estado-colombiano/ordenes-de-compra?number_order=&amp;state=&amp;entity=UNIDAD%20ADMINISTRATIVA%20ESPECIAL%20MIGRACION%20COLOMBIA&amp;tool=&amp;date_to=2016-06-27&amp;date_from=2016-01-01&amp;sort=asc&amp;order=Instrumento" TargetMode="External"/><Relationship Id="rId15" Type="http://schemas.openxmlformats.org/officeDocument/2006/relationships/hyperlink" Target="http://www.colombiacompra.gov.co/tienda-virtual-del-estado-colombiano/orden-de-compra/7278" TargetMode="External"/><Relationship Id="rId23" Type="http://schemas.openxmlformats.org/officeDocument/2006/relationships/hyperlink" Target="http://www.colombiacompra.gov.co/tienda-virtual-del-estado-colombiano/orden-de-compra/6824" TargetMode="External"/><Relationship Id="rId28" Type="http://schemas.openxmlformats.org/officeDocument/2006/relationships/hyperlink" Target="http://www.colombiacompra.gov.co/tienda-virtual-del-estado-colombiano/orden-de-compra/" TargetMode="External"/><Relationship Id="rId10" Type="http://schemas.openxmlformats.org/officeDocument/2006/relationships/hyperlink" Target="http://www.colombiacompra.gov.co/tienda-virtual-del-estado-colombiano/orden-de-compra/7883" TargetMode="External"/><Relationship Id="rId19" Type="http://schemas.openxmlformats.org/officeDocument/2006/relationships/hyperlink" Target="http://www.colombiacompra.gov.co/tienda-virtual-del-estado-colombiano/orden-de-compra/7265" TargetMode="External"/><Relationship Id="rId4" Type="http://schemas.openxmlformats.org/officeDocument/2006/relationships/hyperlink" Target="http://www.colombiacompra.gov.co/tienda-virtual-del-estado-colombiano/ordenes-de-compra?number_order=&amp;state=&amp;entity=UNIDAD%20ADMINISTRATIVA%20ESPECIAL%20MIGRACION%20COLOMBIA&amp;tool=&amp;date_to=2016-06-27&amp;date_from=2016-01-01&amp;sort=asc&amp;order=Estado" TargetMode="External"/><Relationship Id="rId9" Type="http://schemas.openxmlformats.org/officeDocument/2006/relationships/hyperlink" Target="http://www.colombiacompra.gov.co/tienda-virtual-del-estado-colombiano/orden-de-compra/8004" TargetMode="External"/><Relationship Id="rId14" Type="http://schemas.openxmlformats.org/officeDocument/2006/relationships/hyperlink" Target="http://www.colombiacompra.gov.co/tienda-virtual-del-estado-colombiano/orden-de-compra/7602" TargetMode="External"/><Relationship Id="rId22" Type="http://schemas.openxmlformats.org/officeDocument/2006/relationships/hyperlink" Target="http://www.colombiacompra.gov.co/tienda-virtual-del-estado-colombiano/orden-de-compra/6905" TargetMode="External"/><Relationship Id="rId27" Type="http://schemas.openxmlformats.org/officeDocument/2006/relationships/hyperlink" Target="http://www.colombiacompra.gov.co/tienda-virtual-del-estado-colombiano/orden-de-compra/6460" TargetMode="External"/><Relationship Id="rId30" Type="http://schemas.openxmlformats.org/officeDocument/2006/relationships/drawing" Target="../drawings/drawing3.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AV121"/>
  <sheetViews>
    <sheetView tabSelected="1" zoomScaleNormal="100" zoomScaleSheetLayoutView="85" workbookViewId="0">
      <pane xSplit="2" ySplit="1" topLeftCell="C2" activePane="bottomRight" state="frozen"/>
      <selection activeCell="A1181" sqref="A1181"/>
      <selection pane="topRight" activeCell="A1181" sqref="A1181"/>
      <selection pane="bottomLeft" activeCell="A1181" sqref="A1181"/>
      <selection pane="bottomRight" activeCell="I2" sqref="I2"/>
    </sheetView>
  </sheetViews>
  <sheetFormatPr baseColWidth="10" defaultColWidth="14.42578125" defaultRowHeight="12.75" x14ac:dyDescent="0.25"/>
  <cols>
    <col min="1" max="1" width="3" style="560" customWidth="1"/>
    <col min="2" max="2" width="17.85546875" style="546" customWidth="1"/>
    <col min="3" max="3" width="19.5703125" style="561" customWidth="1"/>
    <col min="4" max="4" width="12.7109375" style="266" customWidth="1"/>
    <col min="5" max="5" width="13.7109375" style="562" customWidth="1"/>
    <col min="6" max="6" width="14.7109375" style="563" customWidth="1"/>
    <col min="7" max="7" width="19.7109375" style="563" customWidth="1"/>
    <col min="8" max="8" width="16.42578125" style="571" customWidth="1"/>
    <col min="9" max="9" width="61.42578125" style="564" customWidth="1"/>
    <col min="10" max="10" width="12.42578125" style="570" customWidth="1"/>
    <col min="11" max="11" width="9.85546875" style="566" customWidth="1"/>
    <col min="12" max="12" width="40.28515625" style="573" customWidth="1"/>
    <col min="13" max="13" width="15" style="567" customWidth="1"/>
    <col min="14" max="14" width="8.85546875" style="288" customWidth="1"/>
    <col min="15" max="15" width="12.140625" style="545" customWidth="1"/>
    <col min="16" max="16" width="21.85546875" style="546" customWidth="1"/>
    <col min="17" max="17" width="14.28515625" style="546" customWidth="1"/>
    <col min="18" max="18" width="12.28515625" style="277" customWidth="1"/>
    <col min="19" max="19" width="11.85546875" style="288" customWidth="1"/>
    <col min="20" max="20" width="13.5703125" style="277" customWidth="1"/>
    <col min="21" max="21" width="13.7109375" style="548" customWidth="1"/>
    <col min="22" max="22" width="10.7109375" style="79" customWidth="1"/>
    <col min="23" max="23" width="11.7109375" style="277" customWidth="1"/>
    <col min="24" max="24" width="11.7109375" style="278" customWidth="1"/>
    <col min="25" max="25" width="18.7109375" style="563" customWidth="1"/>
    <col min="26" max="26" width="18.5703125" style="563" customWidth="1"/>
    <col min="27" max="27" width="15.85546875" style="293" customWidth="1"/>
    <col min="28" max="28" width="13.85546875" style="293" customWidth="1"/>
    <col min="29" max="29" width="20.7109375" style="563" customWidth="1"/>
    <col min="30" max="30" width="15.7109375" style="568" customWidth="1"/>
    <col min="31" max="31" width="12.7109375" style="281" customWidth="1"/>
    <col min="32" max="32" width="14.28515625" style="544" customWidth="1"/>
    <col min="33" max="33" width="11.42578125" style="286" customWidth="1"/>
    <col min="34" max="34" width="22.140625" style="278" customWidth="1"/>
    <col min="35" max="35" width="15.5703125" style="569" customWidth="1"/>
    <col min="36" max="36" width="14.7109375" style="278" customWidth="1"/>
    <col min="37" max="37" width="13.42578125" style="278" customWidth="1"/>
    <col min="38" max="38" width="14.7109375" style="278" customWidth="1"/>
    <col min="39" max="39" width="36.140625" style="293" customWidth="1"/>
    <col min="40" max="40" width="11.7109375" style="294" customWidth="1"/>
    <col min="41" max="42" width="14.140625" style="295" customWidth="1"/>
    <col min="43" max="43" width="15.140625" style="296" customWidth="1"/>
    <col min="44" max="44" width="12.85546875" style="286" customWidth="1"/>
    <col min="45" max="45" width="13.5703125" style="286" customWidth="1"/>
    <col min="46" max="46" width="13.85546875" style="277" customWidth="1"/>
    <col min="47" max="47" width="13.5703125" style="277" customWidth="1"/>
    <col min="48" max="48" width="22.42578125" style="563" customWidth="1"/>
    <col min="49" max="59" width="14.42578125" style="560"/>
    <col min="60" max="60" width="16.42578125" style="560" bestFit="1" customWidth="1"/>
    <col min="61" max="16384" width="14.42578125" style="560"/>
  </cols>
  <sheetData>
    <row r="1" spans="2:48" s="114" customFormat="1" ht="47.25" customHeight="1" x14ac:dyDescent="0.25">
      <c r="B1" s="579" t="s">
        <v>20</v>
      </c>
      <c r="C1" s="579" t="s">
        <v>160</v>
      </c>
      <c r="D1" s="530" t="s">
        <v>0</v>
      </c>
      <c r="E1" s="579" t="s">
        <v>116</v>
      </c>
      <c r="F1" s="579" t="s">
        <v>1</v>
      </c>
      <c r="G1" s="579" t="s">
        <v>1546</v>
      </c>
      <c r="H1" s="579" t="s">
        <v>2803</v>
      </c>
      <c r="I1" s="579" t="s">
        <v>6</v>
      </c>
      <c r="J1" s="75" t="s">
        <v>159</v>
      </c>
      <c r="K1" s="52" t="s">
        <v>1469</v>
      </c>
      <c r="L1" s="52" t="s">
        <v>145</v>
      </c>
      <c r="M1" s="575" t="s">
        <v>1483</v>
      </c>
      <c r="N1" s="52" t="s">
        <v>117</v>
      </c>
      <c r="O1" s="80" t="s">
        <v>118</v>
      </c>
      <c r="P1" s="579" t="s">
        <v>1465</v>
      </c>
      <c r="Q1" s="579" t="s">
        <v>3</v>
      </c>
      <c r="R1" s="77" t="s">
        <v>1470</v>
      </c>
      <c r="S1" s="579" t="s">
        <v>132</v>
      </c>
      <c r="T1" s="77" t="s">
        <v>18</v>
      </c>
      <c r="U1" s="531" t="s">
        <v>2</v>
      </c>
      <c r="V1" s="578" t="s">
        <v>1490</v>
      </c>
      <c r="W1" s="80" t="s">
        <v>120</v>
      </c>
      <c r="X1" s="81" t="s">
        <v>119</v>
      </c>
      <c r="Y1" s="71" t="s">
        <v>4</v>
      </c>
      <c r="Z1" s="71" t="s">
        <v>4</v>
      </c>
      <c r="AA1" s="71" t="s">
        <v>60</v>
      </c>
      <c r="AB1" s="71" t="s">
        <v>61</v>
      </c>
      <c r="AC1" s="71" t="s">
        <v>5</v>
      </c>
      <c r="AD1" s="576" t="s">
        <v>146</v>
      </c>
      <c r="AE1" s="579" t="s">
        <v>56</v>
      </c>
      <c r="AF1" s="83" t="s">
        <v>137</v>
      </c>
      <c r="AG1" s="52" t="s">
        <v>138</v>
      </c>
      <c r="AH1" s="81" t="s">
        <v>2780</v>
      </c>
      <c r="AI1" s="557" t="s">
        <v>1681</v>
      </c>
      <c r="AJ1" s="81" t="s">
        <v>2845</v>
      </c>
      <c r="AK1" s="81" t="s">
        <v>2846</v>
      </c>
      <c r="AL1" s="579" t="s">
        <v>95</v>
      </c>
      <c r="AM1" s="52" t="s">
        <v>14</v>
      </c>
      <c r="AN1" s="84" t="s">
        <v>15</v>
      </c>
      <c r="AO1" s="84" t="s">
        <v>9</v>
      </c>
      <c r="AP1" s="84" t="s">
        <v>91</v>
      </c>
      <c r="AQ1" s="80" t="s">
        <v>8</v>
      </c>
      <c r="AR1" s="579" t="s">
        <v>41</v>
      </c>
      <c r="AS1" s="579" t="s">
        <v>21</v>
      </c>
      <c r="AT1" s="80" t="s">
        <v>25</v>
      </c>
      <c r="AU1" s="80" t="s">
        <v>1471</v>
      </c>
      <c r="AV1" s="52" t="s">
        <v>96</v>
      </c>
    </row>
    <row r="2" spans="2:48" ht="102" x14ac:dyDescent="0.25">
      <c r="B2" s="586" t="s">
        <v>1654</v>
      </c>
      <c r="C2" s="559"/>
      <c r="D2" s="572">
        <v>45</v>
      </c>
      <c r="E2" s="580">
        <v>42569</v>
      </c>
      <c r="F2" s="419" t="s">
        <v>2646</v>
      </c>
      <c r="G2" s="419" t="s">
        <v>2646</v>
      </c>
      <c r="H2" s="584" t="s">
        <v>2656</v>
      </c>
      <c r="I2" s="119" t="s">
        <v>2814</v>
      </c>
      <c r="J2" s="585">
        <v>184</v>
      </c>
      <c r="K2" s="120">
        <v>781815</v>
      </c>
      <c r="L2" s="26" t="s">
        <v>2815</v>
      </c>
      <c r="M2" s="534">
        <v>5750000</v>
      </c>
      <c r="N2" s="582" t="s">
        <v>2808</v>
      </c>
      <c r="O2" s="583" t="s">
        <v>2723</v>
      </c>
      <c r="P2" s="577" t="s">
        <v>1488</v>
      </c>
      <c r="Q2" s="583" t="s">
        <v>1489</v>
      </c>
      <c r="R2" s="123"/>
      <c r="S2" s="124"/>
      <c r="T2" s="123"/>
      <c r="U2" s="547">
        <v>41</v>
      </c>
      <c r="V2" s="580">
        <v>42599</v>
      </c>
      <c r="W2" s="580">
        <v>42600</v>
      </c>
      <c r="X2" s="125">
        <v>0</v>
      </c>
      <c r="Y2" s="119" t="s">
        <v>1919</v>
      </c>
      <c r="Z2" s="119" t="s">
        <v>2809</v>
      </c>
      <c r="AA2" s="119" t="s">
        <v>1493</v>
      </c>
      <c r="AB2" s="119" t="s">
        <v>1798</v>
      </c>
      <c r="AC2" s="119" t="s">
        <v>2863</v>
      </c>
      <c r="AD2" s="65">
        <v>890331560</v>
      </c>
      <c r="AE2" s="126" t="s">
        <v>1922</v>
      </c>
      <c r="AF2" s="581">
        <v>154416</v>
      </c>
      <c r="AG2" s="580"/>
      <c r="AH2" s="125"/>
      <c r="AI2" s="534">
        <v>10000000</v>
      </c>
      <c r="AJ2" s="125"/>
      <c r="AK2" s="125"/>
      <c r="AL2" s="125">
        <f t="shared" ref="AL2" si="0">+AI2+AJ2</f>
        <v>10000000</v>
      </c>
      <c r="AM2" s="532" t="s">
        <v>22</v>
      </c>
      <c r="AN2" s="532" t="s">
        <v>68</v>
      </c>
      <c r="AO2" s="532" t="s">
        <v>68</v>
      </c>
      <c r="AP2" s="532" t="s">
        <v>68</v>
      </c>
      <c r="AQ2" s="580"/>
      <c r="AR2" s="580"/>
      <c r="AS2" s="580">
        <v>42735</v>
      </c>
      <c r="AT2" s="47" t="s">
        <v>2810</v>
      </c>
      <c r="AU2" s="47"/>
      <c r="AV2" s="119" t="s">
        <v>2813</v>
      </c>
    </row>
    <row r="3" spans="2:48" ht="51" x14ac:dyDescent="0.25">
      <c r="B3" s="586" t="s">
        <v>1654</v>
      </c>
      <c r="C3" s="574" t="s">
        <v>2817</v>
      </c>
      <c r="D3" s="527">
        <v>107</v>
      </c>
      <c r="E3" s="580">
        <v>42577</v>
      </c>
      <c r="F3" s="584" t="s">
        <v>1510</v>
      </c>
      <c r="G3" s="584" t="s">
        <v>1547</v>
      </c>
      <c r="H3" s="584" t="s">
        <v>1846</v>
      </c>
      <c r="I3" s="119" t="s">
        <v>2818</v>
      </c>
      <c r="J3" s="581">
        <v>251</v>
      </c>
      <c r="K3" s="120">
        <v>861615</v>
      </c>
      <c r="L3" s="30" t="s">
        <v>2819</v>
      </c>
      <c r="M3" s="558">
        <v>50000000</v>
      </c>
      <c r="N3" s="196" t="s">
        <v>2820</v>
      </c>
      <c r="O3" s="583" t="s">
        <v>2245</v>
      </c>
      <c r="P3" s="577" t="s">
        <v>1488</v>
      </c>
      <c r="Q3" s="583" t="s">
        <v>1489</v>
      </c>
      <c r="R3" s="143"/>
      <c r="S3" s="196"/>
      <c r="T3" s="143"/>
      <c r="U3" s="548">
        <v>124</v>
      </c>
      <c r="V3" s="580">
        <v>42628</v>
      </c>
      <c r="W3" s="143">
        <v>42629</v>
      </c>
      <c r="X3" s="125">
        <f t="shared" ref="X3" si="1">V3-W3</f>
        <v>-1</v>
      </c>
      <c r="Y3" s="119" t="s">
        <v>1491</v>
      </c>
      <c r="Z3" s="119" t="s">
        <v>2816</v>
      </c>
      <c r="AA3" s="119" t="s">
        <v>1493</v>
      </c>
      <c r="AB3" s="119" t="s">
        <v>1493</v>
      </c>
      <c r="AC3" s="119" t="s">
        <v>2534</v>
      </c>
      <c r="AD3" s="307">
        <v>860351894</v>
      </c>
      <c r="AE3" s="126" t="s">
        <v>1977</v>
      </c>
      <c r="AF3" s="585">
        <v>173616</v>
      </c>
      <c r="AG3" s="243"/>
      <c r="AH3" s="125">
        <v>25000000</v>
      </c>
      <c r="AI3" s="558">
        <v>50000000</v>
      </c>
      <c r="AJ3" s="125"/>
      <c r="AK3" s="125"/>
      <c r="AL3" s="125">
        <f t="shared" ref="AL3" si="2">AI3+AJ3</f>
        <v>50000000</v>
      </c>
      <c r="AM3" s="532" t="s">
        <v>22</v>
      </c>
      <c r="AN3" s="532" t="s">
        <v>68</v>
      </c>
      <c r="AO3" s="532" t="s">
        <v>68</v>
      </c>
      <c r="AP3" s="532" t="s">
        <v>68</v>
      </c>
      <c r="AQ3" s="580" t="s">
        <v>68</v>
      </c>
      <c r="AR3" s="243">
        <v>42628</v>
      </c>
      <c r="AS3" s="580">
        <v>42735</v>
      </c>
      <c r="AT3" s="47">
        <f>AS3-AR3</f>
        <v>107</v>
      </c>
      <c r="AU3" s="143"/>
      <c r="AV3" s="119" t="s">
        <v>2550</v>
      </c>
    </row>
    <row r="4" spans="2:48" ht="38.25" x14ac:dyDescent="0.25">
      <c r="B4" s="586" t="s">
        <v>2535</v>
      </c>
      <c r="C4" s="559" t="s">
        <v>2826</v>
      </c>
      <c r="D4" s="572">
        <v>49</v>
      </c>
      <c r="E4" s="580">
        <v>42573</v>
      </c>
      <c r="F4" s="419" t="s">
        <v>2646</v>
      </c>
      <c r="G4" s="419" t="s">
        <v>2646</v>
      </c>
      <c r="H4" s="584" t="s">
        <v>2656</v>
      </c>
      <c r="I4" s="119" t="s">
        <v>2821</v>
      </c>
      <c r="J4" s="585">
        <v>204</v>
      </c>
      <c r="K4" s="120">
        <v>441031</v>
      </c>
      <c r="L4" s="26" t="s">
        <v>2822</v>
      </c>
      <c r="M4" s="534">
        <v>31000000</v>
      </c>
      <c r="N4" s="582" t="s">
        <v>2823</v>
      </c>
      <c r="O4" s="583" t="s">
        <v>2804</v>
      </c>
      <c r="P4" s="577" t="s">
        <v>1488</v>
      </c>
      <c r="Q4" s="577" t="s">
        <v>1489</v>
      </c>
      <c r="R4" s="123"/>
      <c r="S4" s="124"/>
      <c r="T4" s="123"/>
      <c r="U4" s="547">
        <v>42</v>
      </c>
      <c r="V4" s="580"/>
      <c r="W4" s="580">
        <v>42605</v>
      </c>
      <c r="X4" s="125">
        <v>0</v>
      </c>
      <c r="Y4" s="119" t="s">
        <v>1987</v>
      </c>
      <c r="Z4" s="119" t="s">
        <v>2824</v>
      </c>
      <c r="AA4" s="119" t="s">
        <v>2825</v>
      </c>
      <c r="AB4" s="119" t="s">
        <v>2825</v>
      </c>
      <c r="AC4" s="119" t="s">
        <v>2864</v>
      </c>
      <c r="AD4" s="65">
        <v>830136314</v>
      </c>
      <c r="AE4" s="126" t="s">
        <v>1977</v>
      </c>
      <c r="AF4" s="581">
        <v>156316</v>
      </c>
      <c r="AG4" s="580"/>
      <c r="AH4" s="125"/>
      <c r="AI4" s="534">
        <v>31000000</v>
      </c>
      <c r="AJ4" s="125"/>
      <c r="AK4" s="125"/>
      <c r="AL4" s="125">
        <f t="shared" ref="AL4" si="3">+AI4+AJ4</f>
        <v>31000000</v>
      </c>
      <c r="AM4" s="532" t="s">
        <v>22</v>
      </c>
      <c r="AN4" s="532" t="s">
        <v>68</v>
      </c>
      <c r="AO4" s="532" t="s">
        <v>68</v>
      </c>
      <c r="AP4" s="532" t="s">
        <v>68</v>
      </c>
      <c r="AQ4" s="580" t="s">
        <v>68</v>
      </c>
      <c r="AR4" s="580">
        <v>42606</v>
      </c>
      <c r="AS4" s="243">
        <v>42735</v>
      </c>
      <c r="AT4" s="47">
        <f>AS4-AR4</f>
        <v>129</v>
      </c>
      <c r="AU4" s="47"/>
      <c r="AV4" s="119" t="s">
        <v>2752</v>
      </c>
    </row>
    <row r="5" spans="2:48" ht="38.25" x14ac:dyDescent="0.25">
      <c r="B5" s="586" t="s">
        <v>2774</v>
      </c>
      <c r="C5" s="559" t="s">
        <v>2827</v>
      </c>
      <c r="D5" s="572">
        <v>50</v>
      </c>
      <c r="E5" s="580">
        <v>42580</v>
      </c>
      <c r="F5" s="419" t="s">
        <v>2646</v>
      </c>
      <c r="G5" s="419" t="s">
        <v>2646</v>
      </c>
      <c r="H5" s="584" t="s">
        <v>2656</v>
      </c>
      <c r="I5" s="119" t="s">
        <v>2828</v>
      </c>
      <c r="J5" s="585">
        <v>275</v>
      </c>
      <c r="K5" s="120" t="s">
        <v>2829</v>
      </c>
      <c r="L5" s="26" t="s">
        <v>2830</v>
      </c>
      <c r="M5" s="534">
        <v>10000000</v>
      </c>
      <c r="N5" s="582" t="s">
        <v>2831</v>
      </c>
      <c r="O5" s="583" t="s">
        <v>2723</v>
      </c>
      <c r="P5" s="577" t="s">
        <v>1488</v>
      </c>
      <c r="Q5" s="583" t="s">
        <v>1489</v>
      </c>
      <c r="R5" s="123"/>
      <c r="S5" s="124"/>
      <c r="T5" s="123"/>
      <c r="U5" s="547">
        <v>40</v>
      </c>
      <c r="V5" s="580">
        <v>42600</v>
      </c>
      <c r="W5" s="580">
        <v>42600</v>
      </c>
      <c r="X5" s="125">
        <v>0</v>
      </c>
      <c r="Y5" s="119" t="s">
        <v>1919</v>
      </c>
      <c r="Z5" s="119" t="s">
        <v>2724</v>
      </c>
      <c r="AA5" s="119" t="s">
        <v>1493</v>
      </c>
      <c r="AB5" s="119" t="s">
        <v>1493</v>
      </c>
      <c r="AC5" s="119" t="s">
        <v>2862</v>
      </c>
      <c r="AD5" s="65">
        <v>800158705</v>
      </c>
      <c r="AE5" s="126" t="s">
        <v>2279</v>
      </c>
      <c r="AF5" s="581">
        <v>155216</v>
      </c>
      <c r="AG5" s="580"/>
      <c r="AH5" s="125"/>
      <c r="AI5" s="534">
        <v>7500560</v>
      </c>
      <c r="AJ5" s="125"/>
      <c r="AK5" s="125"/>
      <c r="AL5" s="125">
        <f t="shared" ref="AL5" si="4">+AI5+AJ5</f>
        <v>7500560</v>
      </c>
      <c r="AM5" s="532" t="s">
        <v>22</v>
      </c>
      <c r="AN5" s="532" t="s">
        <v>68</v>
      </c>
      <c r="AO5" s="532" t="s">
        <v>68</v>
      </c>
      <c r="AP5" s="532" t="s">
        <v>68</v>
      </c>
      <c r="AQ5" s="580" t="s">
        <v>68</v>
      </c>
      <c r="AR5" s="580">
        <v>42600</v>
      </c>
      <c r="AS5" s="243">
        <v>42630</v>
      </c>
      <c r="AT5" s="47">
        <f>AS5-AR5</f>
        <v>30</v>
      </c>
      <c r="AU5" s="47"/>
      <c r="AV5" s="119" t="s">
        <v>27</v>
      </c>
    </row>
    <row r="6" spans="2:48" ht="51" x14ac:dyDescent="0.25">
      <c r="B6" s="586" t="s">
        <v>2535</v>
      </c>
      <c r="C6" s="574" t="s">
        <v>2832</v>
      </c>
      <c r="D6" s="572">
        <v>3</v>
      </c>
      <c r="E6" s="580">
        <v>42579</v>
      </c>
      <c r="F6" s="419" t="s">
        <v>1628</v>
      </c>
      <c r="G6" s="419" t="s">
        <v>1876</v>
      </c>
      <c r="H6" s="584" t="s">
        <v>2656</v>
      </c>
      <c r="I6" s="119" t="s">
        <v>2833</v>
      </c>
      <c r="J6" s="585">
        <v>133</v>
      </c>
      <c r="K6" s="120" t="s">
        <v>2834</v>
      </c>
      <c r="L6" s="26" t="s">
        <v>2835</v>
      </c>
      <c r="M6" s="534">
        <v>199914339</v>
      </c>
      <c r="N6" s="582" t="s">
        <v>2836</v>
      </c>
      <c r="O6" s="583" t="s">
        <v>2812</v>
      </c>
      <c r="P6" s="577" t="s">
        <v>1488</v>
      </c>
      <c r="Q6" s="583" t="s">
        <v>1489</v>
      </c>
      <c r="R6" s="123"/>
      <c r="S6" s="124"/>
      <c r="T6" s="123"/>
      <c r="U6" s="547">
        <v>126</v>
      </c>
      <c r="V6" s="580">
        <v>42635</v>
      </c>
      <c r="W6" s="580">
        <v>42635</v>
      </c>
      <c r="X6" s="125">
        <v>0</v>
      </c>
      <c r="Y6" s="119" t="s">
        <v>2769</v>
      </c>
      <c r="Z6" s="119" t="s">
        <v>2837</v>
      </c>
      <c r="AA6" s="119" t="s">
        <v>1948</v>
      </c>
      <c r="AB6" s="119" t="s">
        <v>1948</v>
      </c>
      <c r="AC6" s="119" t="s">
        <v>2866</v>
      </c>
      <c r="AD6" s="65">
        <v>900051227</v>
      </c>
      <c r="AE6" s="126" t="s">
        <v>2031</v>
      </c>
      <c r="AF6" s="581">
        <v>187816</v>
      </c>
      <c r="AG6" s="580"/>
      <c r="AH6" s="125"/>
      <c r="AI6" s="534">
        <v>195170950</v>
      </c>
      <c r="AJ6" s="125"/>
      <c r="AK6" s="125"/>
      <c r="AL6" s="125">
        <f t="shared" ref="AL6:AL7" si="5">+AI6+AJ6</f>
        <v>195170950</v>
      </c>
      <c r="AM6" s="532" t="s">
        <v>2867</v>
      </c>
      <c r="AN6" s="532" t="s">
        <v>2868</v>
      </c>
      <c r="AO6" s="532" t="s">
        <v>68</v>
      </c>
      <c r="AP6" s="532" t="s">
        <v>68</v>
      </c>
      <c r="AQ6" s="580" t="s">
        <v>68</v>
      </c>
      <c r="AR6" s="580">
        <v>42636</v>
      </c>
      <c r="AS6" s="243">
        <v>42726</v>
      </c>
      <c r="AT6" s="47">
        <f>AS6-AR6</f>
        <v>90</v>
      </c>
      <c r="AU6" s="47"/>
      <c r="AV6" s="119" t="s">
        <v>27</v>
      </c>
    </row>
    <row r="7" spans="2:48" ht="76.5" x14ac:dyDescent="0.25">
      <c r="B7" s="587" t="s">
        <v>1500</v>
      </c>
      <c r="C7" s="574" t="s">
        <v>2838</v>
      </c>
      <c r="D7" s="572">
        <v>18</v>
      </c>
      <c r="E7" s="580">
        <v>42578</v>
      </c>
      <c r="F7" s="419" t="s">
        <v>1628</v>
      </c>
      <c r="G7" s="419" t="s">
        <v>1629</v>
      </c>
      <c r="H7" s="37" t="s">
        <v>2648</v>
      </c>
      <c r="I7" s="119" t="s">
        <v>2839</v>
      </c>
      <c r="J7" s="581">
        <v>35</v>
      </c>
      <c r="K7" s="120" t="s">
        <v>2840</v>
      </c>
      <c r="L7" s="30" t="s">
        <v>2841</v>
      </c>
      <c r="M7" s="534">
        <v>289978812</v>
      </c>
      <c r="N7" s="582" t="s">
        <v>2842</v>
      </c>
      <c r="O7" s="243" t="s">
        <v>1553</v>
      </c>
      <c r="P7" s="577" t="s">
        <v>1488</v>
      </c>
      <c r="Q7" s="583" t="s">
        <v>1489</v>
      </c>
      <c r="R7" s="123"/>
      <c r="S7" s="124"/>
      <c r="T7" s="123"/>
      <c r="U7" s="547">
        <v>123</v>
      </c>
      <c r="V7" s="580">
        <v>42626</v>
      </c>
      <c r="W7" s="580">
        <v>42627</v>
      </c>
      <c r="X7" s="125">
        <v>0</v>
      </c>
      <c r="Y7" s="119" t="s">
        <v>1919</v>
      </c>
      <c r="Z7" s="119" t="s">
        <v>2843</v>
      </c>
      <c r="AA7" s="119" t="s">
        <v>1493</v>
      </c>
      <c r="AB7" s="119" t="s">
        <v>1493</v>
      </c>
      <c r="AC7" s="119" t="s">
        <v>2775</v>
      </c>
      <c r="AD7" s="146">
        <v>830100010</v>
      </c>
      <c r="AE7" s="126" t="s">
        <v>1821</v>
      </c>
      <c r="AF7" s="581">
        <v>171216</v>
      </c>
      <c r="AG7" s="580"/>
      <c r="AH7" s="125">
        <v>0</v>
      </c>
      <c r="AI7" s="304">
        <v>288978813</v>
      </c>
      <c r="AJ7" s="125"/>
      <c r="AK7" s="125"/>
      <c r="AL7" s="125">
        <f t="shared" si="5"/>
        <v>288978813</v>
      </c>
      <c r="AM7" s="532" t="s">
        <v>2777</v>
      </c>
      <c r="AN7" s="236" t="s">
        <v>2778</v>
      </c>
      <c r="AO7" s="580"/>
      <c r="AP7" s="580"/>
      <c r="AQ7" s="580"/>
      <c r="AR7" s="580"/>
      <c r="AS7" s="580"/>
      <c r="AT7" s="47" t="s">
        <v>2779</v>
      </c>
      <c r="AU7" s="47"/>
      <c r="AV7" s="119" t="s">
        <v>2844</v>
      </c>
    </row>
    <row r="8" spans="2:48" ht="76.5" x14ac:dyDescent="0.25">
      <c r="B8" s="586" t="s">
        <v>1653</v>
      </c>
      <c r="C8" s="574" t="s">
        <v>2888</v>
      </c>
      <c r="D8" s="588">
        <v>109</v>
      </c>
      <c r="E8" s="580">
        <v>42608</v>
      </c>
      <c r="F8" s="584" t="s">
        <v>1510</v>
      </c>
      <c r="G8" s="584" t="s">
        <v>1568</v>
      </c>
      <c r="H8" s="584" t="s">
        <v>2656</v>
      </c>
      <c r="I8" s="119" t="s">
        <v>2847</v>
      </c>
      <c r="J8" s="581">
        <v>278</v>
      </c>
      <c r="K8" s="120">
        <v>801315</v>
      </c>
      <c r="L8" s="30" t="s">
        <v>1570</v>
      </c>
      <c r="M8" s="558">
        <v>1876959</v>
      </c>
      <c r="N8" s="196" t="s">
        <v>2848</v>
      </c>
      <c r="O8" s="583" t="s">
        <v>2849</v>
      </c>
      <c r="P8" s="559" t="s">
        <v>1488</v>
      </c>
      <c r="Q8" s="559" t="s">
        <v>1489</v>
      </c>
      <c r="R8" s="143"/>
      <c r="S8" s="196"/>
      <c r="T8" s="143"/>
      <c r="U8" s="548">
        <v>122</v>
      </c>
      <c r="V8" s="580">
        <v>42615</v>
      </c>
      <c r="W8" s="143">
        <v>42620</v>
      </c>
      <c r="X8" s="125">
        <f t="shared" ref="X8" si="6">V8-W8</f>
        <v>-5</v>
      </c>
      <c r="Y8" s="119" t="s">
        <v>1568</v>
      </c>
      <c r="Z8" s="119" t="s">
        <v>1568</v>
      </c>
      <c r="AA8" s="119" t="s">
        <v>2850</v>
      </c>
      <c r="AB8" s="119" t="s">
        <v>2790</v>
      </c>
      <c r="AC8" s="119" t="s">
        <v>2851</v>
      </c>
      <c r="AD8" s="307">
        <v>60357697</v>
      </c>
      <c r="AE8" s="126"/>
      <c r="AF8" s="585">
        <v>166516</v>
      </c>
      <c r="AG8" s="243"/>
      <c r="AH8" s="125"/>
      <c r="AI8" s="558">
        <v>1668408</v>
      </c>
      <c r="AJ8" s="125"/>
      <c r="AK8" s="125"/>
      <c r="AL8" s="125">
        <f t="shared" ref="AL8" si="7">AI8+AJ8</f>
        <v>1668408</v>
      </c>
      <c r="AM8" s="532" t="s">
        <v>22</v>
      </c>
      <c r="AN8" s="532" t="s">
        <v>68</v>
      </c>
      <c r="AO8" s="532" t="s">
        <v>68</v>
      </c>
      <c r="AP8" s="532" t="s">
        <v>68</v>
      </c>
      <c r="AQ8" s="580" t="s">
        <v>68</v>
      </c>
      <c r="AR8" s="243">
        <v>42615</v>
      </c>
      <c r="AS8" s="580">
        <v>42735</v>
      </c>
      <c r="AT8" s="47">
        <f>AS8-AR8</f>
        <v>120</v>
      </c>
      <c r="AU8" s="143"/>
      <c r="AV8" s="119" t="s">
        <v>2869</v>
      </c>
    </row>
    <row r="9" spans="2:48" ht="51" x14ac:dyDescent="0.25">
      <c r="B9" s="586" t="s">
        <v>1654</v>
      </c>
      <c r="C9" s="574" t="s">
        <v>2889</v>
      </c>
      <c r="D9" s="527">
        <v>110</v>
      </c>
      <c r="E9" s="580">
        <v>42612</v>
      </c>
      <c r="F9" s="584" t="s">
        <v>1510</v>
      </c>
      <c r="G9" s="584" t="s">
        <v>1547</v>
      </c>
      <c r="H9" s="584" t="s">
        <v>2865</v>
      </c>
      <c r="I9" s="119" t="s">
        <v>2852</v>
      </c>
      <c r="J9" s="581">
        <v>240</v>
      </c>
      <c r="K9" s="120">
        <v>801015</v>
      </c>
      <c r="L9" s="30" t="s">
        <v>2853</v>
      </c>
      <c r="M9" s="558">
        <v>40000000</v>
      </c>
      <c r="N9" s="196" t="s">
        <v>2854</v>
      </c>
      <c r="O9" s="583" t="s">
        <v>2525</v>
      </c>
      <c r="P9" s="577" t="s">
        <v>2811</v>
      </c>
      <c r="Q9" s="577" t="s">
        <v>2811</v>
      </c>
      <c r="R9" s="143"/>
      <c r="S9" s="196"/>
      <c r="T9" s="143"/>
      <c r="U9" s="548">
        <v>127</v>
      </c>
      <c r="V9" s="580">
        <v>42641</v>
      </c>
      <c r="W9" s="143">
        <v>42641</v>
      </c>
      <c r="X9" s="125">
        <f t="shared" ref="X9" si="8">V9-W9</f>
        <v>0</v>
      </c>
      <c r="Y9" s="119" t="s">
        <v>2032</v>
      </c>
      <c r="Z9" s="119" t="s">
        <v>2032</v>
      </c>
      <c r="AA9" s="119" t="s">
        <v>1493</v>
      </c>
      <c r="AB9" s="119" t="s">
        <v>1493</v>
      </c>
      <c r="AC9" s="119" t="s">
        <v>2855</v>
      </c>
      <c r="AD9" s="307">
        <v>21070040</v>
      </c>
      <c r="AE9" s="126"/>
      <c r="AF9" s="585">
        <v>194116</v>
      </c>
      <c r="AG9" s="243"/>
      <c r="AH9" s="125">
        <v>10000000</v>
      </c>
      <c r="AI9" s="558">
        <v>40000000</v>
      </c>
      <c r="AJ9" s="125"/>
      <c r="AK9" s="125"/>
      <c r="AL9" s="125">
        <f t="shared" ref="AL9" si="9">AI9+AJ9</f>
        <v>40000000</v>
      </c>
      <c r="AM9" s="532" t="s">
        <v>22</v>
      </c>
      <c r="AN9" s="532" t="s">
        <v>68</v>
      </c>
      <c r="AO9" s="532" t="s">
        <v>68</v>
      </c>
      <c r="AP9" s="532" t="s">
        <v>68</v>
      </c>
      <c r="AQ9" s="580" t="s">
        <v>68</v>
      </c>
      <c r="AR9" s="243">
        <v>42641</v>
      </c>
      <c r="AS9" s="580">
        <v>42735</v>
      </c>
      <c r="AT9" s="47">
        <f>AS9-AR9</f>
        <v>94</v>
      </c>
      <c r="AU9" s="143"/>
      <c r="AV9" s="119" t="s">
        <v>2870</v>
      </c>
    </row>
    <row r="10" spans="2:48" ht="51" x14ac:dyDescent="0.25">
      <c r="B10" s="586" t="s">
        <v>2535</v>
      </c>
      <c r="C10" s="574" t="s">
        <v>2886</v>
      </c>
      <c r="D10" s="572">
        <v>112</v>
      </c>
      <c r="E10" s="580">
        <v>42626</v>
      </c>
      <c r="F10" s="584" t="s">
        <v>1510</v>
      </c>
      <c r="G10" s="584" t="s">
        <v>1547</v>
      </c>
      <c r="H10" s="584" t="s">
        <v>237</v>
      </c>
      <c r="I10" s="119" t="s">
        <v>2885</v>
      </c>
      <c r="J10" s="581">
        <v>282</v>
      </c>
      <c r="K10" s="120">
        <v>801116</v>
      </c>
      <c r="L10" s="30" t="s">
        <v>1487</v>
      </c>
      <c r="M10" s="558">
        <v>5000000</v>
      </c>
      <c r="N10" s="196" t="s">
        <v>2887</v>
      </c>
      <c r="O10" s="583" t="s">
        <v>1496</v>
      </c>
      <c r="P10" s="577" t="s">
        <v>1488</v>
      </c>
      <c r="Q10" s="577" t="s">
        <v>1489</v>
      </c>
      <c r="R10" s="143"/>
      <c r="S10" s="196"/>
      <c r="T10" s="143"/>
      <c r="U10" s="548">
        <v>125</v>
      </c>
      <c r="V10" s="580">
        <v>42628</v>
      </c>
      <c r="W10" s="580">
        <v>42632</v>
      </c>
      <c r="X10" s="125">
        <f t="shared" ref="X10" si="10">V10-W10</f>
        <v>-4</v>
      </c>
      <c r="Y10" s="119" t="s">
        <v>2032</v>
      </c>
      <c r="Z10" s="119" t="s">
        <v>2032</v>
      </c>
      <c r="AA10" s="119" t="s">
        <v>1493</v>
      </c>
      <c r="AB10" s="119" t="s">
        <v>1493</v>
      </c>
      <c r="AC10" s="119" t="s">
        <v>38</v>
      </c>
      <c r="AD10" s="307">
        <v>75035031</v>
      </c>
      <c r="AE10" s="126"/>
      <c r="AF10" s="585">
        <v>173716</v>
      </c>
      <c r="AG10" s="243"/>
      <c r="AH10" s="125">
        <v>2500000</v>
      </c>
      <c r="AI10" s="558">
        <v>5000000</v>
      </c>
      <c r="AJ10" s="125"/>
      <c r="AK10" s="125"/>
      <c r="AL10" s="125">
        <f t="shared" ref="AL10" si="11">AI10+AJ10</f>
        <v>5000000</v>
      </c>
      <c r="AM10" s="532" t="s">
        <v>22</v>
      </c>
      <c r="AN10" s="532" t="s">
        <v>68</v>
      </c>
      <c r="AO10" s="532" t="s">
        <v>68</v>
      </c>
      <c r="AP10" s="532" t="s">
        <v>68</v>
      </c>
      <c r="AQ10" s="580" t="s">
        <v>68</v>
      </c>
      <c r="AR10" s="243">
        <v>42629</v>
      </c>
      <c r="AS10" s="580">
        <v>42689</v>
      </c>
      <c r="AT10" s="47">
        <f>AS10-AR10</f>
        <v>60</v>
      </c>
      <c r="AU10" s="143"/>
      <c r="AV10" s="119" t="s">
        <v>2884</v>
      </c>
    </row>
    <row r="11" spans="2:48" ht="38.25" x14ac:dyDescent="0.25">
      <c r="B11" s="587" t="s">
        <v>2774</v>
      </c>
      <c r="C11" s="574" t="s">
        <v>2871</v>
      </c>
      <c r="D11" s="572">
        <v>20</v>
      </c>
      <c r="E11" s="580">
        <v>42611</v>
      </c>
      <c r="F11" s="419" t="s">
        <v>1628</v>
      </c>
      <c r="G11" s="419" t="s">
        <v>1629</v>
      </c>
      <c r="H11" s="37" t="s">
        <v>2648</v>
      </c>
      <c r="I11" s="119" t="s">
        <v>2856</v>
      </c>
      <c r="J11" s="581">
        <v>39</v>
      </c>
      <c r="K11" s="120">
        <v>432225</v>
      </c>
      <c r="L11" s="30" t="s">
        <v>2857</v>
      </c>
      <c r="M11" s="534">
        <v>149994926</v>
      </c>
      <c r="N11" s="582" t="s">
        <v>2858</v>
      </c>
      <c r="O11" s="243" t="s">
        <v>1553</v>
      </c>
      <c r="P11" s="577" t="s">
        <v>1554</v>
      </c>
      <c r="Q11" s="583" t="s">
        <v>2861</v>
      </c>
      <c r="R11" s="123"/>
      <c r="S11" s="124"/>
      <c r="T11" s="123"/>
      <c r="U11" s="547"/>
      <c r="V11" s="580"/>
      <c r="W11" s="580"/>
      <c r="X11" s="125">
        <v>0</v>
      </c>
      <c r="Y11" s="119" t="s">
        <v>1919</v>
      </c>
      <c r="Z11" s="119" t="s">
        <v>2859</v>
      </c>
      <c r="AA11" s="119" t="s">
        <v>1493</v>
      </c>
      <c r="AB11" s="119" t="s">
        <v>1493</v>
      </c>
      <c r="AC11" s="119"/>
      <c r="AD11" s="146"/>
      <c r="AE11" s="126"/>
      <c r="AF11" s="581"/>
      <c r="AG11" s="580"/>
      <c r="AH11" s="125">
        <v>0</v>
      </c>
      <c r="AI11" s="304"/>
      <c r="AJ11" s="125"/>
      <c r="AK11" s="125"/>
      <c r="AL11" s="125">
        <f t="shared" ref="AL11" si="12">+AI11+AJ11</f>
        <v>0</v>
      </c>
      <c r="AM11" s="532" t="s">
        <v>2782</v>
      </c>
      <c r="AN11" s="236" t="s">
        <v>2778</v>
      </c>
      <c r="AO11" s="580"/>
      <c r="AP11" s="580"/>
      <c r="AQ11" s="580"/>
      <c r="AR11" s="580"/>
      <c r="AS11" s="580"/>
      <c r="AT11" s="47" t="s">
        <v>2860</v>
      </c>
      <c r="AU11" s="47"/>
      <c r="AV11" s="119"/>
    </row>
    <row r="12" spans="2:48" ht="63.75" x14ac:dyDescent="0.25">
      <c r="B12" s="587" t="s">
        <v>2774</v>
      </c>
      <c r="C12" s="559" t="s">
        <v>2872</v>
      </c>
      <c r="D12" s="572">
        <v>5</v>
      </c>
      <c r="E12" s="580">
        <v>42642</v>
      </c>
      <c r="F12" s="419" t="s">
        <v>1628</v>
      </c>
      <c r="G12" s="419" t="s">
        <v>1876</v>
      </c>
      <c r="H12" s="37" t="s">
        <v>2648</v>
      </c>
      <c r="I12" s="119" t="s">
        <v>2873</v>
      </c>
      <c r="J12" s="581">
        <v>104</v>
      </c>
      <c r="K12" s="120" t="s">
        <v>2874</v>
      </c>
      <c r="L12" s="30" t="s">
        <v>2875</v>
      </c>
      <c r="M12" s="534">
        <v>209993378</v>
      </c>
      <c r="N12" s="582" t="s">
        <v>2876</v>
      </c>
      <c r="O12" s="243" t="s">
        <v>2812</v>
      </c>
      <c r="P12" s="577" t="s">
        <v>1554</v>
      </c>
      <c r="Q12" s="583" t="s">
        <v>2861</v>
      </c>
      <c r="R12" s="123"/>
      <c r="S12" s="124"/>
      <c r="T12" s="123"/>
      <c r="U12" s="547"/>
      <c r="V12" s="580"/>
      <c r="W12" s="580"/>
      <c r="X12" s="125">
        <v>0</v>
      </c>
      <c r="Y12" s="119" t="s">
        <v>2769</v>
      </c>
      <c r="Z12" s="119" t="s">
        <v>2877</v>
      </c>
      <c r="AA12" s="119" t="s">
        <v>2776</v>
      </c>
      <c r="AB12" s="119" t="s">
        <v>1761</v>
      </c>
      <c r="AC12" s="119"/>
      <c r="AD12" s="146"/>
      <c r="AE12" s="126"/>
      <c r="AF12" s="581"/>
      <c r="AG12" s="580"/>
      <c r="AH12" s="125">
        <v>0</v>
      </c>
      <c r="AI12" s="304"/>
      <c r="AJ12" s="125"/>
      <c r="AK12" s="125"/>
      <c r="AL12" s="125">
        <f t="shared" ref="AL12:AL13" si="13">+AI12+AJ12</f>
        <v>0</v>
      </c>
      <c r="AM12" s="532" t="s">
        <v>2878</v>
      </c>
      <c r="AN12" s="236" t="s">
        <v>2300</v>
      </c>
      <c r="AO12" s="580"/>
      <c r="AP12" s="580"/>
      <c r="AQ12" s="580"/>
      <c r="AR12" s="580"/>
      <c r="AS12" s="580">
        <v>42733</v>
      </c>
      <c r="AT12" s="47">
        <f>AS12-AR12</f>
        <v>42733</v>
      </c>
      <c r="AU12" s="47"/>
      <c r="AV12" s="119"/>
    </row>
    <row r="13" spans="2:48" ht="38.25" x14ac:dyDescent="0.25">
      <c r="B13" s="586" t="s">
        <v>1500</v>
      </c>
      <c r="C13" s="559" t="s">
        <v>2879</v>
      </c>
      <c r="D13" s="572">
        <v>51</v>
      </c>
      <c r="E13" s="580">
        <v>42640</v>
      </c>
      <c r="F13" s="419" t="s">
        <v>2646</v>
      </c>
      <c r="G13" s="419" t="s">
        <v>2646</v>
      </c>
      <c r="H13" s="37" t="s">
        <v>2648</v>
      </c>
      <c r="I13" s="119" t="s">
        <v>2880</v>
      </c>
      <c r="J13" s="585">
        <v>287</v>
      </c>
      <c r="K13" s="120">
        <v>432321</v>
      </c>
      <c r="L13" s="26" t="s">
        <v>2881</v>
      </c>
      <c r="M13" s="534">
        <v>15000000</v>
      </c>
      <c r="N13" s="582" t="s">
        <v>2882</v>
      </c>
      <c r="O13" s="583" t="s">
        <v>1553</v>
      </c>
      <c r="P13" s="577" t="s">
        <v>1554</v>
      </c>
      <c r="Q13" s="583" t="s">
        <v>2768</v>
      </c>
      <c r="R13" s="123"/>
      <c r="S13" s="124"/>
      <c r="T13" s="123"/>
      <c r="U13" s="547"/>
      <c r="V13" s="580"/>
      <c r="W13" s="580"/>
      <c r="X13" s="125">
        <v>0</v>
      </c>
      <c r="Y13" s="119" t="s">
        <v>1919</v>
      </c>
      <c r="Z13" s="119" t="s">
        <v>2883</v>
      </c>
      <c r="AA13" s="119" t="s">
        <v>1493</v>
      </c>
      <c r="AB13" s="119" t="s">
        <v>1493</v>
      </c>
      <c r="AC13" s="119"/>
      <c r="AD13" s="65"/>
      <c r="AE13" s="126"/>
      <c r="AF13" s="581"/>
      <c r="AG13" s="580"/>
      <c r="AH13" s="125"/>
      <c r="AI13" s="534"/>
      <c r="AJ13" s="125"/>
      <c r="AK13" s="125"/>
      <c r="AL13" s="125">
        <f t="shared" si="13"/>
        <v>0</v>
      </c>
      <c r="AM13" s="532" t="s">
        <v>22</v>
      </c>
      <c r="AN13" s="532" t="s">
        <v>68</v>
      </c>
      <c r="AO13" s="532" t="s">
        <v>68</v>
      </c>
      <c r="AP13" s="532" t="s">
        <v>68</v>
      </c>
      <c r="AQ13" s="580" t="s">
        <v>68</v>
      </c>
      <c r="AR13" s="580"/>
      <c r="AS13" s="243"/>
      <c r="AT13" s="47">
        <f>AS13-AR13</f>
        <v>0</v>
      </c>
      <c r="AU13" s="47"/>
      <c r="AV13" s="119"/>
    </row>
    <row r="14" spans="2:48" ht="38.25" x14ac:dyDescent="0.25">
      <c r="B14" s="586" t="s">
        <v>2527</v>
      </c>
      <c r="C14" s="559" t="s">
        <v>2893</v>
      </c>
      <c r="D14" s="572">
        <v>113</v>
      </c>
      <c r="E14" s="580">
        <v>42627</v>
      </c>
      <c r="F14" s="584" t="s">
        <v>1510</v>
      </c>
      <c r="G14" s="584" t="s">
        <v>1547</v>
      </c>
      <c r="H14" s="584" t="s">
        <v>214</v>
      </c>
      <c r="I14" s="119" t="s">
        <v>2890</v>
      </c>
      <c r="J14" s="581">
        <v>169</v>
      </c>
      <c r="K14" s="120">
        <v>821119</v>
      </c>
      <c r="L14" s="30" t="s">
        <v>2488</v>
      </c>
      <c r="M14" s="558">
        <v>280000</v>
      </c>
      <c r="N14" s="196" t="s">
        <v>2891</v>
      </c>
      <c r="O14" s="583" t="s">
        <v>1918</v>
      </c>
      <c r="P14" s="577" t="s">
        <v>1488</v>
      </c>
      <c r="Q14" s="577" t="s">
        <v>1489</v>
      </c>
      <c r="R14" s="143"/>
      <c r="S14" s="196"/>
      <c r="T14" s="143"/>
      <c r="U14" s="548">
        <v>130</v>
      </c>
      <c r="V14" s="580">
        <v>42646</v>
      </c>
      <c r="W14" s="580">
        <v>42646</v>
      </c>
      <c r="X14" s="125">
        <f t="shared" ref="X14" si="14">V14-W14</f>
        <v>0</v>
      </c>
      <c r="Y14" s="119" t="s">
        <v>2032</v>
      </c>
      <c r="Z14" s="119" t="s">
        <v>2490</v>
      </c>
      <c r="AA14" s="119" t="s">
        <v>1493</v>
      </c>
      <c r="AB14" s="119" t="s">
        <v>1493</v>
      </c>
      <c r="AC14" s="119" t="s">
        <v>2892</v>
      </c>
      <c r="AD14" s="307">
        <v>860009759</v>
      </c>
      <c r="AE14" s="126" t="s">
        <v>1922</v>
      </c>
      <c r="AF14" s="585">
        <v>197016</v>
      </c>
      <c r="AG14" s="243"/>
      <c r="AH14" s="125"/>
      <c r="AI14" s="558">
        <v>280000</v>
      </c>
      <c r="AJ14" s="125"/>
      <c r="AK14" s="125"/>
      <c r="AL14" s="125">
        <f t="shared" ref="AL14" si="15">AI14+AJ14</f>
        <v>280000</v>
      </c>
      <c r="AM14" s="532" t="s">
        <v>22</v>
      </c>
      <c r="AN14" s="532" t="s">
        <v>68</v>
      </c>
      <c r="AO14" s="532" t="s">
        <v>68</v>
      </c>
      <c r="AP14" s="532" t="s">
        <v>68</v>
      </c>
      <c r="AQ14" s="580" t="s">
        <v>68</v>
      </c>
      <c r="AR14" s="580">
        <v>42646</v>
      </c>
      <c r="AS14" s="580">
        <v>43010</v>
      </c>
      <c r="AT14" s="47">
        <f>AS14-AR14</f>
        <v>364</v>
      </c>
      <c r="AU14" s="143"/>
      <c r="AV14" s="119" t="s">
        <v>98</v>
      </c>
    </row>
    <row r="15" spans="2:48" ht="63.75" x14ac:dyDescent="0.25">
      <c r="B15" s="586" t="s">
        <v>1654</v>
      </c>
      <c r="C15" s="559" t="s">
        <v>2898</v>
      </c>
      <c r="D15" s="572">
        <v>114</v>
      </c>
      <c r="E15" s="580">
        <v>42628</v>
      </c>
      <c r="F15" s="584" t="s">
        <v>1510</v>
      </c>
      <c r="G15" s="584" t="s">
        <v>1547</v>
      </c>
      <c r="H15" s="584" t="s">
        <v>257</v>
      </c>
      <c r="I15" s="119" t="s">
        <v>2894</v>
      </c>
      <c r="J15" s="581">
        <v>169</v>
      </c>
      <c r="K15" s="120">
        <v>801116</v>
      </c>
      <c r="L15" s="30" t="s">
        <v>1487</v>
      </c>
      <c r="M15" s="558">
        <v>18000000</v>
      </c>
      <c r="N15" s="196" t="s">
        <v>2895</v>
      </c>
      <c r="O15" s="583" t="s">
        <v>2525</v>
      </c>
      <c r="P15" s="577" t="s">
        <v>1488</v>
      </c>
      <c r="Q15" s="577" t="s">
        <v>1489</v>
      </c>
      <c r="R15" s="143"/>
      <c r="S15" s="196"/>
      <c r="T15" s="143"/>
      <c r="U15" s="548">
        <v>129</v>
      </c>
      <c r="V15" s="580">
        <v>42646</v>
      </c>
      <c r="W15" s="580">
        <v>42646</v>
      </c>
      <c r="X15" s="125">
        <f t="shared" ref="X15" si="16">V15-W15</f>
        <v>0</v>
      </c>
      <c r="Y15" s="119" t="s">
        <v>2478</v>
      </c>
      <c r="Z15" s="119" t="s">
        <v>2478</v>
      </c>
      <c r="AA15" s="119" t="s">
        <v>1493</v>
      </c>
      <c r="AB15" s="119" t="s">
        <v>1493</v>
      </c>
      <c r="AC15" s="119" t="s">
        <v>2896</v>
      </c>
      <c r="AD15" s="307">
        <v>79051776</v>
      </c>
      <c r="AE15" s="126"/>
      <c r="AF15" s="585">
        <v>196916</v>
      </c>
      <c r="AG15" s="243"/>
      <c r="AH15" s="125">
        <v>4250000</v>
      </c>
      <c r="AI15" s="558">
        <v>18000000</v>
      </c>
      <c r="AJ15" s="125"/>
      <c r="AK15" s="125"/>
      <c r="AL15" s="125">
        <f t="shared" ref="AL15" si="17">AI15+AJ15</f>
        <v>18000000</v>
      </c>
      <c r="AM15" s="532" t="s">
        <v>22</v>
      </c>
      <c r="AN15" s="532" t="s">
        <v>68</v>
      </c>
      <c r="AO15" s="532" t="s">
        <v>68</v>
      </c>
      <c r="AP15" s="532" t="s">
        <v>68</v>
      </c>
      <c r="AQ15" s="580" t="s">
        <v>68</v>
      </c>
      <c r="AR15" s="580">
        <v>42646</v>
      </c>
      <c r="AS15" s="580">
        <v>42735</v>
      </c>
      <c r="AT15" s="47">
        <f>AS15-AR15</f>
        <v>89</v>
      </c>
      <c r="AU15" s="143"/>
      <c r="AV15" s="119" t="s">
        <v>2897</v>
      </c>
    </row>
    <row r="16" spans="2:48" ht="51" x14ac:dyDescent="0.25">
      <c r="B16" s="586" t="s">
        <v>2527</v>
      </c>
      <c r="C16" s="559" t="s">
        <v>2907</v>
      </c>
      <c r="D16" s="572">
        <v>115</v>
      </c>
      <c r="E16" s="580">
        <v>42639</v>
      </c>
      <c r="F16" s="584" t="s">
        <v>1510</v>
      </c>
      <c r="G16" s="584" t="s">
        <v>1548</v>
      </c>
      <c r="H16" s="37" t="s">
        <v>2648</v>
      </c>
      <c r="I16" s="119" t="s">
        <v>2899</v>
      </c>
      <c r="J16" s="581">
        <v>41</v>
      </c>
      <c r="K16" s="120">
        <v>432117</v>
      </c>
      <c r="L16" s="30" t="s">
        <v>2900</v>
      </c>
      <c r="M16" s="558">
        <v>18000000</v>
      </c>
      <c r="N16" s="196" t="s">
        <v>2895</v>
      </c>
      <c r="O16" s="583" t="s">
        <v>2525</v>
      </c>
      <c r="P16" s="577" t="s">
        <v>1554</v>
      </c>
      <c r="Q16" s="577" t="s">
        <v>2901</v>
      </c>
      <c r="R16" s="143"/>
      <c r="S16" s="196"/>
      <c r="T16" s="143"/>
      <c r="V16" s="580"/>
      <c r="W16" s="580"/>
      <c r="X16" s="125">
        <f t="shared" ref="X16" si="18">V16-W16</f>
        <v>0</v>
      </c>
      <c r="Y16" s="119" t="s">
        <v>1919</v>
      </c>
      <c r="Z16" s="119" t="s">
        <v>2902</v>
      </c>
      <c r="AA16" s="119" t="s">
        <v>1493</v>
      </c>
      <c r="AB16" s="119" t="s">
        <v>1493</v>
      </c>
      <c r="AC16" s="119" t="s">
        <v>2903</v>
      </c>
      <c r="AD16" s="307"/>
      <c r="AE16" s="126"/>
      <c r="AF16" s="585"/>
      <c r="AG16" s="243"/>
      <c r="AH16" s="125"/>
      <c r="AI16" s="558"/>
      <c r="AJ16" s="125"/>
      <c r="AK16" s="125"/>
      <c r="AL16" s="125">
        <f t="shared" ref="AL16" si="19">AI16+AJ16</f>
        <v>0</v>
      </c>
      <c r="AM16" s="532" t="s">
        <v>2904</v>
      </c>
      <c r="AN16" s="532" t="s">
        <v>68</v>
      </c>
      <c r="AO16" s="532" t="s">
        <v>68</v>
      </c>
      <c r="AP16" s="532" t="s">
        <v>68</v>
      </c>
      <c r="AQ16" s="580" t="s">
        <v>68</v>
      </c>
      <c r="AR16" s="580"/>
      <c r="AS16" s="580"/>
      <c r="AT16" s="47" t="s">
        <v>2905</v>
      </c>
      <c r="AU16" s="143"/>
      <c r="AV16" s="119" t="s">
        <v>2906</v>
      </c>
    </row>
    <row r="17" spans="10:10" x14ac:dyDescent="0.25">
      <c r="J17" s="565"/>
    </row>
    <row r="18" spans="10:10" x14ac:dyDescent="0.25">
      <c r="J18" s="565"/>
    </row>
    <row r="19" spans="10:10" x14ac:dyDescent="0.25">
      <c r="J19" s="565"/>
    </row>
    <row r="20" spans="10:10" x14ac:dyDescent="0.25">
      <c r="J20" s="565"/>
    </row>
    <row r="21" spans="10:10" x14ac:dyDescent="0.25">
      <c r="J21" s="565"/>
    </row>
    <row r="22" spans="10:10" x14ac:dyDescent="0.25">
      <c r="J22" s="565"/>
    </row>
    <row r="23" spans="10:10" x14ac:dyDescent="0.25">
      <c r="J23" s="565"/>
    </row>
    <row r="24" spans="10:10" x14ac:dyDescent="0.25">
      <c r="J24" s="565"/>
    </row>
    <row r="25" spans="10:10" x14ac:dyDescent="0.25">
      <c r="J25" s="565"/>
    </row>
    <row r="26" spans="10:10" x14ac:dyDescent="0.25">
      <c r="J26" s="565"/>
    </row>
    <row r="27" spans="10:10" x14ac:dyDescent="0.25">
      <c r="J27" s="565"/>
    </row>
    <row r="28" spans="10:10" x14ac:dyDescent="0.25">
      <c r="J28" s="565"/>
    </row>
    <row r="29" spans="10:10" x14ac:dyDescent="0.25">
      <c r="J29" s="565"/>
    </row>
    <row r="30" spans="10:10" x14ac:dyDescent="0.25">
      <c r="J30" s="565"/>
    </row>
    <row r="31" spans="10:10" x14ac:dyDescent="0.25">
      <c r="J31" s="565"/>
    </row>
    <row r="32" spans="10:10" x14ac:dyDescent="0.25">
      <c r="J32" s="565"/>
    </row>
    <row r="33" spans="10:10" x14ac:dyDescent="0.25">
      <c r="J33" s="565"/>
    </row>
    <row r="34" spans="10:10" x14ac:dyDescent="0.25">
      <c r="J34" s="565"/>
    </row>
    <row r="35" spans="10:10" x14ac:dyDescent="0.25">
      <c r="J35" s="565"/>
    </row>
    <row r="36" spans="10:10" x14ac:dyDescent="0.25">
      <c r="J36" s="565"/>
    </row>
    <row r="37" spans="10:10" x14ac:dyDescent="0.25">
      <c r="J37" s="565"/>
    </row>
    <row r="38" spans="10:10" x14ac:dyDescent="0.25">
      <c r="J38" s="565"/>
    </row>
    <row r="39" spans="10:10" x14ac:dyDescent="0.25">
      <c r="J39" s="565"/>
    </row>
    <row r="40" spans="10:10" x14ac:dyDescent="0.25">
      <c r="J40" s="565"/>
    </row>
    <row r="41" spans="10:10" x14ac:dyDescent="0.25">
      <c r="J41" s="565"/>
    </row>
    <row r="42" spans="10:10" x14ac:dyDescent="0.25">
      <c r="J42" s="565"/>
    </row>
    <row r="43" spans="10:10" x14ac:dyDescent="0.25">
      <c r="J43" s="565"/>
    </row>
    <row r="44" spans="10:10" x14ac:dyDescent="0.25">
      <c r="J44" s="565"/>
    </row>
    <row r="45" spans="10:10" x14ac:dyDescent="0.25">
      <c r="J45" s="565"/>
    </row>
    <row r="46" spans="10:10" x14ac:dyDescent="0.25">
      <c r="J46" s="565"/>
    </row>
    <row r="47" spans="10:10" x14ac:dyDescent="0.25">
      <c r="J47" s="565"/>
    </row>
    <row r="48" spans="10:10" x14ac:dyDescent="0.25">
      <c r="J48" s="565"/>
    </row>
    <row r="49" spans="10:10" x14ac:dyDescent="0.25">
      <c r="J49" s="565"/>
    </row>
    <row r="50" spans="10:10" x14ac:dyDescent="0.25">
      <c r="J50" s="565"/>
    </row>
    <row r="51" spans="10:10" x14ac:dyDescent="0.25">
      <c r="J51" s="565"/>
    </row>
    <row r="52" spans="10:10" x14ac:dyDescent="0.25">
      <c r="J52" s="565"/>
    </row>
    <row r="53" spans="10:10" x14ac:dyDescent="0.25">
      <c r="J53" s="565"/>
    </row>
    <row r="54" spans="10:10" x14ac:dyDescent="0.25">
      <c r="J54" s="565"/>
    </row>
    <row r="55" spans="10:10" x14ac:dyDescent="0.25">
      <c r="J55" s="565"/>
    </row>
    <row r="56" spans="10:10" x14ac:dyDescent="0.25">
      <c r="J56" s="565"/>
    </row>
    <row r="57" spans="10:10" x14ac:dyDescent="0.25">
      <c r="J57" s="565"/>
    </row>
    <row r="58" spans="10:10" x14ac:dyDescent="0.25">
      <c r="J58" s="565"/>
    </row>
    <row r="59" spans="10:10" x14ac:dyDescent="0.25">
      <c r="J59" s="565"/>
    </row>
    <row r="60" spans="10:10" x14ac:dyDescent="0.25">
      <c r="J60" s="565"/>
    </row>
    <row r="61" spans="10:10" x14ac:dyDescent="0.25">
      <c r="J61" s="565"/>
    </row>
    <row r="62" spans="10:10" x14ac:dyDescent="0.25">
      <c r="J62" s="565"/>
    </row>
    <row r="63" spans="10:10" x14ac:dyDescent="0.25">
      <c r="J63" s="565"/>
    </row>
    <row r="64" spans="10:10" x14ac:dyDescent="0.25">
      <c r="J64" s="565"/>
    </row>
    <row r="65" spans="10:10" x14ac:dyDescent="0.25">
      <c r="J65" s="565"/>
    </row>
    <row r="66" spans="10:10" x14ac:dyDescent="0.25">
      <c r="J66" s="565"/>
    </row>
    <row r="67" spans="10:10" x14ac:dyDescent="0.25">
      <c r="J67" s="565"/>
    </row>
    <row r="68" spans="10:10" x14ac:dyDescent="0.25">
      <c r="J68" s="565"/>
    </row>
    <row r="69" spans="10:10" x14ac:dyDescent="0.25">
      <c r="J69" s="565"/>
    </row>
    <row r="70" spans="10:10" x14ac:dyDescent="0.25">
      <c r="J70" s="565"/>
    </row>
    <row r="71" spans="10:10" x14ac:dyDescent="0.25">
      <c r="J71" s="565"/>
    </row>
    <row r="72" spans="10:10" x14ac:dyDescent="0.25">
      <c r="J72" s="565"/>
    </row>
    <row r="73" spans="10:10" x14ac:dyDescent="0.25">
      <c r="J73" s="565"/>
    </row>
    <row r="74" spans="10:10" x14ac:dyDescent="0.25">
      <c r="J74" s="565"/>
    </row>
    <row r="75" spans="10:10" x14ac:dyDescent="0.25">
      <c r="J75" s="565"/>
    </row>
    <row r="76" spans="10:10" x14ac:dyDescent="0.25">
      <c r="J76" s="565"/>
    </row>
    <row r="77" spans="10:10" x14ac:dyDescent="0.25">
      <c r="J77" s="565"/>
    </row>
    <row r="78" spans="10:10" x14ac:dyDescent="0.25">
      <c r="J78" s="565"/>
    </row>
    <row r="79" spans="10:10" x14ac:dyDescent="0.25">
      <c r="J79" s="565"/>
    </row>
    <row r="80" spans="10:10" x14ac:dyDescent="0.25">
      <c r="J80" s="565"/>
    </row>
    <row r="81" spans="10:10" x14ac:dyDescent="0.25">
      <c r="J81" s="565"/>
    </row>
    <row r="82" spans="10:10" x14ac:dyDescent="0.25">
      <c r="J82" s="565"/>
    </row>
    <row r="83" spans="10:10" x14ac:dyDescent="0.25">
      <c r="J83" s="565"/>
    </row>
    <row r="84" spans="10:10" x14ac:dyDescent="0.25">
      <c r="J84" s="565"/>
    </row>
    <row r="85" spans="10:10" x14ac:dyDescent="0.25">
      <c r="J85" s="565"/>
    </row>
    <row r="86" spans="10:10" x14ac:dyDescent="0.25">
      <c r="J86" s="565"/>
    </row>
    <row r="87" spans="10:10" x14ac:dyDescent="0.25">
      <c r="J87" s="565"/>
    </row>
    <row r="88" spans="10:10" x14ac:dyDescent="0.25">
      <c r="J88" s="565"/>
    </row>
    <row r="89" spans="10:10" x14ac:dyDescent="0.25">
      <c r="J89" s="565"/>
    </row>
    <row r="90" spans="10:10" x14ac:dyDescent="0.25">
      <c r="J90" s="565"/>
    </row>
    <row r="91" spans="10:10" x14ac:dyDescent="0.25">
      <c r="J91" s="565"/>
    </row>
    <row r="92" spans="10:10" x14ac:dyDescent="0.25">
      <c r="J92" s="565"/>
    </row>
    <row r="93" spans="10:10" x14ac:dyDescent="0.25">
      <c r="J93" s="565"/>
    </row>
    <row r="94" spans="10:10" x14ac:dyDescent="0.25">
      <c r="J94" s="565"/>
    </row>
    <row r="95" spans="10:10" x14ac:dyDescent="0.25">
      <c r="J95" s="565"/>
    </row>
    <row r="96" spans="10:10" x14ac:dyDescent="0.25">
      <c r="J96" s="565"/>
    </row>
    <row r="97" spans="10:10" x14ac:dyDescent="0.25">
      <c r="J97" s="565"/>
    </row>
    <row r="98" spans="10:10" x14ac:dyDescent="0.25">
      <c r="J98" s="565"/>
    </row>
    <row r="99" spans="10:10" x14ac:dyDescent="0.25">
      <c r="J99" s="565"/>
    </row>
    <row r="100" spans="10:10" x14ac:dyDescent="0.25">
      <c r="J100" s="565"/>
    </row>
    <row r="101" spans="10:10" x14ac:dyDescent="0.25">
      <c r="J101" s="565"/>
    </row>
    <row r="102" spans="10:10" x14ac:dyDescent="0.25">
      <c r="J102" s="565"/>
    </row>
    <row r="103" spans="10:10" x14ac:dyDescent="0.25">
      <c r="J103" s="565"/>
    </row>
    <row r="104" spans="10:10" x14ac:dyDescent="0.25">
      <c r="J104" s="565"/>
    </row>
    <row r="105" spans="10:10" x14ac:dyDescent="0.25">
      <c r="J105" s="565"/>
    </row>
    <row r="106" spans="10:10" x14ac:dyDescent="0.25">
      <c r="J106" s="565"/>
    </row>
    <row r="107" spans="10:10" x14ac:dyDescent="0.25">
      <c r="J107" s="565"/>
    </row>
    <row r="108" spans="10:10" x14ac:dyDescent="0.25">
      <c r="J108" s="565"/>
    </row>
    <row r="109" spans="10:10" x14ac:dyDescent="0.25">
      <c r="J109" s="565"/>
    </row>
    <row r="110" spans="10:10" x14ac:dyDescent="0.25">
      <c r="J110" s="565"/>
    </row>
    <row r="111" spans="10:10" x14ac:dyDescent="0.25">
      <c r="J111" s="565"/>
    </row>
    <row r="112" spans="10:10" x14ac:dyDescent="0.25">
      <c r="J112" s="565"/>
    </row>
    <row r="113" spans="10:10" x14ac:dyDescent="0.25">
      <c r="J113" s="565"/>
    </row>
    <row r="114" spans="10:10" x14ac:dyDescent="0.25">
      <c r="J114" s="565"/>
    </row>
    <row r="115" spans="10:10" x14ac:dyDescent="0.25">
      <c r="J115" s="565"/>
    </row>
    <row r="116" spans="10:10" x14ac:dyDescent="0.25">
      <c r="J116" s="565"/>
    </row>
    <row r="117" spans="10:10" x14ac:dyDescent="0.25">
      <c r="J117" s="565"/>
    </row>
    <row r="118" spans="10:10" x14ac:dyDescent="0.25">
      <c r="J118" s="565"/>
    </row>
    <row r="119" spans="10:10" x14ac:dyDescent="0.25">
      <c r="J119" s="565"/>
    </row>
    <row r="120" spans="10:10" x14ac:dyDescent="0.25">
      <c r="J120" s="565"/>
    </row>
    <row r="121" spans="10:10" x14ac:dyDescent="0.25">
      <c r="J121" s="565"/>
    </row>
  </sheetData>
  <autoFilter ref="B1:AV16"/>
  <sortState ref="B234:DB258">
    <sortCondition ref="E234:E258"/>
  </sortState>
  <dataConsolidate/>
  <conditionalFormatting sqref="P2 P5">
    <cfRule type="containsText" dxfId="517" priority="2568" operator="containsText" text="TERMINADO">
      <formula>NOT(ISERROR(SEARCH("TERMINADO",P2)))</formula>
    </cfRule>
  </conditionalFormatting>
  <conditionalFormatting sqref="P2 P5">
    <cfRule type="cellIs" dxfId="516" priority="2539" operator="equal">
      <formula>"DESIERTA"</formula>
    </cfRule>
  </conditionalFormatting>
  <conditionalFormatting sqref="Q2 Q5">
    <cfRule type="containsText" dxfId="515" priority="2534" operator="containsText" text="LIQUIDADO">
      <formula>NOT(ISERROR(SEARCH("LIQUIDADO",Q2)))</formula>
    </cfRule>
  </conditionalFormatting>
  <conditionalFormatting sqref="AN7">
    <cfRule type="containsText" dxfId="514" priority="98" operator="containsText" text="NA">
      <formula>NOT(ISERROR(SEARCH("NA",AN7)))</formula>
    </cfRule>
    <cfRule type="containsText" dxfId="513" priority="99" operator="containsText" text="N.A">
      <formula>NOT(ISERROR(SEARCH("N.A",AN7)))</formula>
    </cfRule>
  </conditionalFormatting>
  <conditionalFormatting sqref="P9">
    <cfRule type="containsText" dxfId="512" priority="69" operator="containsText" text="TERMINADO">
      <formula>NOT(ISERROR(SEARCH("TERMINADO",P9)))</formula>
    </cfRule>
  </conditionalFormatting>
  <conditionalFormatting sqref="P9">
    <cfRule type="cellIs" dxfId="511" priority="68" operator="equal">
      <formula>"DESIERTA"</formula>
    </cfRule>
  </conditionalFormatting>
  <conditionalFormatting sqref="Q9">
    <cfRule type="containsText" dxfId="510" priority="67" operator="containsText" text="TERMINADO">
      <formula>NOT(ISERROR(SEARCH("TERMINADO",Q9)))</formula>
    </cfRule>
  </conditionalFormatting>
  <conditionalFormatting sqref="Q9">
    <cfRule type="cellIs" dxfId="509" priority="66" operator="equal">
      <formula>"DESIERTA"</formula>
    </cfRule>
  </conditionalFormatting>
  <conditionalFormatting sqref="Q11">
    <cfRule type="containsText" dxfId="508" priority="56" operator="containsText" text="LIQUIDADO">
      <formula>NOT(ISERROR(SEARCH("LIQUIDADO",Q11)))</formula>
    </cfRule>
  </conditionalFormatting>
  <conditionalFormatting sqref="AN11">
    <cfRule type="containsText" dxfId="507" priority="54" operator="containsText" text="NA">
      <formula>NOT(ISERROR(SEARCH("NA",AN11)))</formula>
    </cfRule>
    <cfRule type="containsText" dxfId="506" priority="55" operator="containsText" text="N.A">
      <formula>NOT(ISERROR(SEARCH("N.A",AN11)))</formula>
    </cfRule>
  </conditionalFormatting>
  <conditionalFormatting sqref="P11">
    <cfRule type="containsText" dxfId="505" priority="53" operator="containsText" text="TERMINADO">
      <formula>NOT(ISERROR(SEARCH("TERMINADO",P11)))</formula>
    </cfRule>
  </conditionalFormatting>
  <conditionalFormatting sqref="P11">
    <cfRule type="cellIs" dxfId="504" priority="52" operator="equal">
      <formula>"DESIERTA"</formula>
    </cfRule>
  </conditionalFormatting>
  <conditionalFormatting sqref="P4">
    <cfRule type="containsText" dxfId="503" priority="42" operator="containsText" text="TERMINADO">
      <formula>NOT(ISERROR(SEARCH("TERMINADO",P4)))</formula>
    </cfRule>
  </conditionalFormatting>
  <conditionalFormatting sqref="P4">
    <cfRule type="cellIs" dxfId="502" priority="41" operator="equal">
      <formula>"DESIERTA"</formula>
    </cfRule>
  </conditionalFormatting>
  <conditionalFormatting sqref="Q4">
    <cfRule type="containsText" dxfId="501" priority="40" operator="containsText" text="TERMINADO">
      <formula>NOT(ISERROR(SEARCH("TERMINADO",Q4)))</formula>
    </cfRule>
  </conditionalFormatting>
  <conditionalFormatting sqref="Q4">
    <cfRule type="cellIs" dxfId="500" priority="39" operator="equal">
      <formula>"DESIERTA"</formula>
    </cfRule>
  </conditionalFormatting>
  <conditionalFormatting sqref="Q6">
    <cfRule type="containsText" dxfId="499" priority="33" operator="containsText" text="LIQUIDADO">
      <formula>NOT(ISERROR(SEARCH("LIQUIDADO",Q6)))</formula>
    </cfRule>
  </conditionalFormatting>
  <conditionalFormatting sqref="P6">
    <cfRule type="containsText" dxfId="498" priority="32" operator="containsText" text="TERMINADO">
      <formula>NOT(ISERROR(SEARCH("TERMINADO",P6)))</formula>
    </cfRule>
  </conditionalFormatting>
  <conditionalFormatting sqref="P6">
    <cfRule type="cellIs" dxfId="497" priority="31" operator="equal">
      <formula>"DESIERTA"</formula>
    </cfRule>
  </conditionalFormatting>
  <conditionalFormatting sqref="Q7">
    <cfRule type="containsText" dxfId="496" priority="30" operator="containsText" text="LIQUIDADO">
      <formula>NOT(ISERROR(SEARCH("LIQUIDADO",Q7)))</formula>
    </cfRule>
  </conditionalFormatting>
  <conditionalFormatting sqref="P7">
    <cfRule type="containsText" dxfId="495" priority="29" operator="containsText" text="TERMINADO">
      <formula>NOT(ISERROR(SEARCH("TERMINADO",P7)))</formula>
    </cfRule>
  </conditionalFormatting>
  <conditionalFormatting sqref="P7">
    <cfRule type="cellIs" dxfId="494" priority="28" operator="equal">
      <formula>"DESIERTA"</formula>
    </cfRule>
  </conditionalFormatting>
  <conditionalFormatting sqref="Q12">
    <cfRule type="containsText" dxfId="493" priority="27" operator="containsText" text="LIQUIDADO">
      <formula>NOT(ISERROR(SEARCH("LIQUIDADO",Q12)))</formula>
    </cfRule>
  </conditionalFormatting>
  <conditionalFormatting sqref="AN12">
    <cfRule type="containsText" dxfId="492" priority="25" operator="containsText" text="NA">
      <formula>NOT(ISERROR(SEARCH("NA",AN12)))</formula>
    </cfRule>
    <cfRule type="containsText" dxfId="491" priority="26" operator="containsText" text="N.A">
      <formula>NOT(ISERROR(SEARCH("N.A",AN12)))</formula>
    </cfRule>
  </conditionalFormatting>
  <conditionalFormatting sqref="P12">
    <cfRule type="containsText" dxfId="490" priority="24" operator="containsText" text="TERMINADO">
      <formula>NOT(ISERROR(SEARCH("TERMINADO",P12)))</formula>
    </cfRule>
  </conditionalFormatting>
  <conditionalFormatting sqref="P12">
    <cfRule type="cellIs" dxfId="489" priority="23" operator="equal">
      <formula>"DESIERTA"</formula>
    </cfRule>
  </conditionalFormatting>
  <conditionalFormatting sqref="Q13">
    <cfRule type="containsText" dxfId="488" priority="22" operator="containsText" text="LIQUIDADO">
      <formula>NOT(ISERROR(SEARCH("LIQUIDADO",Q13)))</formula>
    </cfRule>
  </conditionalFormatting>
  <conditionalFormatting sqref="P13">
    <cfRule type="containsText" dxfId="487" priority="21" operator="containsText" text="TERMINADO">
      <formula>NOT(ISERROR(SEARCH("TERMINADO",P13)))</formula>
    </cfRule>
  </conditionalFormatting>
  <conditionalFormatting sqref="P13">
    <cfRule type="cellIs" dxfId="486" priority="20" operator="equal">
      <formula>"DESIERTA"</formula>
    </cfRule>
  </conditionalFormatting>
  <conditionalFormatting sqref="P10">
    <cfRule type="containsText" dxfId="485" priority="19" operator="containsText" text="TERMINADO">
      <formula>NOT(ISERROR(SEARCH("TERMINADO",P10)))</formula>
    </cfRule>
  </conditionalFormatting>
  <conditionalFormatting sqref="P10">
    <cfRule type="cellIs" dxfId="484" priority="18" operator="equal">
      <formula>"DESIERTA"</formula>
    </cfRule>
  </conditionalFormatting>
  <conditionalFormatting sqref="Q10">
    <cfRule type="containsText" dxfId="483" priority="17" operator="containsText" text="TERMINADO">
      <formula>NOT(ISERROR(SEARCH("TERMINADO",Q10)))</formula>
    </cfRule>
  </conditionalFormatting>
  <conditionalFormatting sqref="Q10">
    <cfRule type="cellIs" dxfId="482" priority="16" operator="equal">
      <formula>"DESIERTA"</formula>
    </cfRule>
  </conditionalFormatting>
  <conditionalFormatting sqref="Q3">
    <cfRule type="containsText" dxfId="481" priority="15" operator="containsText" text="LIQUIDADO">
      <formula>NOT(ISERROR(SEARCH("LIQUIDADO",Q3)))</formula>
    </cfRule>
  </conditionalFormatting>
  <conditionalFormatting sqref="P3">
    <cfRule type="containsText" dxfId="480" priority="14" operator="containsText" text="TERMINADO">
      <formula>NOT(ISERROR(SEARCH("TERMINADO",P3)))</formula>
    </cfRule>
  </conditionalFormatting>
  <conditionalFormatting sqref="P3">
    <cfRule type="cellIs" dxfId="479" priority="13" operator="equal">
      <formula>"DESIERTA"</formula>
    </cfRule>
  </conditionalFormatting>
  <conditionalFormatting sqref="P14">
    <cfRule type="containsText" dxfId="478" priority="12" operator="containsText" text="TERMINADO">
      <formula>NOT(ISERROR(SEARCH("TERMINADO",P14)))</formula>
    </cfRule>
  </conditionalFormatting>
  <conditionalFormatting sqref="P14">
    <cfRule type="cellIs" dxfId="477" priority="11" operator="equal">
      <formula>"DESIERTA"</formula>
    </cfRule>
  </conditionalFormatting>
  <conditionalFormatting sqref="Q14">
    <cfRule type="containsText" dxfId="476" priority="10" operator="containsText" text="TERMINADO">
      <formula>NOT(ISERROR(SEARCH("TERMINADO",Q14)))</formula>
    </cfRule>
  </conditionalFormatting>
  <conditionalFormatting sqref="Q14">
    <cfRule type="cellIs" dxfId="475" priority="9" operator="equal">
      <formula>"DESIERTA"</formula>
    </cfRule>
  </conditionalFormatting>
  <conditionalFormatting sqref="P15">
    <cfRule type="containsText" dxfId="474" priority="8" operator="containsText" text="TERMINADO">
      <formula>NOT(ISERROR(SEARCH("TERMINADO",P15)))</formula>
    </cfRule>
  </conditionalFormatting>
  <conditionalFormatting sqref="P15">
    <cfRule type="cellIs" dxfId="473" priority="7" operator="equal">
      <formula>"DESIERTA"</formula>
    </cfRule>
  </conditionalFormatting>
  <conditionalFormatting sqref="Q15">
    <cfRule type="containsText" dxfId="472" priority="6" operator="containsText" text="TERMINADO">
      <formula>NOT(ISERROR(SEARCH("TERMINADO",Q15)))</formula>
    </cfRule>
  </conditionalFormatting>
  <conditionalFormatting sqref="Q15">
    <cfRule type="cellIs" dxfId="471" priority="5" operator="equal">
      <formula>"DESIERTA"</formula>
    </cfRule>
  </conditionalFormatting>
  <conditionalFormatting sqref="P16">
    <cfRule type="containsText" dxfId="470" priority="4" operator="containsText" text="TERMINADO">
      <formula>NOT(ISERROR(SEARCH("TERMINADO",P16)))</formula>
    </cfRule>
  </conditionalFormatting>
  <conditionalFormatting sqref="P16">
    <cfRule type="cellIs" dxfId="469" priority="3" operator="equal">
      <formula>"DESIERTA"</formula>
    </cfRule>
  </conditionalFormatting>
  <conditionalFormatting sqref="Q16">
    <cfRule type="containsText" dxfId="468" priority="2" operator="containsText" text="TERMINADO">
      <formula>NOT(ISERROR(SEARCH("TERMINADO",Q16)))</formula>
    </cfRule>
  </conditionalFormatting>
  <conditionalFormatting sqref="Q16">
    <cfRule type="cellIs" dxfId="467" priority="1" operator="equal">
      <formula>"DESIERTA"</formula>
    </cfRule>
  </conditionalFormatting>
  <hyperlinks>
    <hyperlink ref="D2" r:id="rId1" display="https://www.contratos.gov.co/consultas/detalleProceso.do?numConstancia=16-13-5342394"/>
    <hyperlink ref="D3" r:id="rId2" display="https://www.contratos.gov.co/consultas/detalleProceso.do?numConstancia=16-12-5366157"/>
    <hyperlink ref="D7" r:id="rId3" display="https://www.contratos.gov.co/consultas/detalleProceso.do?numConstancia=16-9-418342"/>
    <hyperlink ref="D9" r:id="rId4" display="https://www.contratos.gov.co/consultas/detalleProceso.do?numConstancia=16-12-5503502"/>
    <hyperlink ref="D8" r:id="rId5" display="https://www.contratos.gov.co/consultas/detalleProceso.do?numConstancia=16-12-5492191"/>
    <hyperlink ref="D11" r:id="rId6" display="https://www.contratos.gov.co/consultas/detalleProceso.do?numConstancia=16-9-419561"/>
    <hyperlink ref="D12" r:id="rId7" display="https://www.contratos.gov.co/consultas/detalleProceso.do?numConstancia=16-11-5631693"/>
    <hyperlink ref="D13" r:id="rId8" display="https://www.contratos.gov.co/consultas/detalleProceso.do?numConstancia=16-13-5619886"/>
    <hyperlink ref="D10" r:id="rId9" display="https://www.contratos.gov.co/consultas/detalleProceso.do?numConstancia=16-12-5564588"/>
    <hyperlink ref="D14" r:id="rId10" display="https://www.contratos.gov.co/consultas/detalleProceso.do?numConstancia=16-12-5570309"/>
    <hyperlink ref="D15" r:id="rId11" display="https://www.contratos.gov.co/consultas/detalleProceso.do?numConstancia=16-12-5574158"/>
    <hyperlink ref="D16" r:id="rId12" display="https://www.contratos.gov.co/consultas/detalleProceso.do?numConstancia=16-12-5611865"/>
  </hyperlinks>
  <pageMargins left="0.70866141732283472" right="0.70866141732283472" top="0.74803149606299213" bottom="0.78740157480314965" header="0.31496062992125984" footer="0.31496062992125984"/>
  <pageSetup paperSize="14" scale="47" fitToWidth="5" fitToHeight="20" orientation="landscape"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5:P39"/>
  <sheetViews>
    <sheetView topLeftCell="A3" workbookViewId="0">
      <selection activeCell="P15" sqref="P15"/>
    </sheetView>
  </sheetViews>
  <sheetFormatPr baseColWidth="10" defaultRowHeight="16.5" x14ac:dyDescent="0.3"/>
  <cols>
    <col min="1" max="1" width="5.5703125" style="536" customWidth="1"/>
    <col min="2" max="4" width="11.42578125" style="536"/>
    <col min="5" max="5" width="6.85546875" style="536" customWidth="1"/>
    <col min="6" max="6" width="7.85546875" style="536" customWidth="1"/>
    <col min="7" max="7" width="4.85546875" style="536" hidden="1" customWidth="1"/>
    <col min="8" max="8" width="9.5703125" style="536" customWidth="1"/>
    <col min="9" max="9" width="19.5703125" style="536" customWidth="1"/>
    <col min="10" max="10" width="11.42578125" style="536"/>
    <col min="11" max="11" width="7.85546875" style="536" customWidth="1"/>
    <col min="12" max="12" width="15.42578125" style="549" customWidth="1"/>
    <col min="13" max="13" width="21.85546875" style="536" customWidth="1"/>
    <col min="14" max="14" width="5.28515625" style="536" customWidth="1"/>
    <col min="15" max="15" width="16.85546875" style="536" customWidth="1"/>
    <col min="16" max="16384" width="11.42578125" style="536"/>
  </cols>
  <sheetData>
    <row r="5" spans="2:16" x14ac:dyDescent="0.3">
      <c r="B5" s="536" t="s">
        <v>2783</v>
      </c>
      <c r="H5" s="536">
        <v>268</v>
      </c>
      <c r="I5" s="536" t="s">
        <v>2784</v>
      </c>
      <c r="M5" s="539">
        <f>SUM([1]pabs!$I$6:$I$273)</f>
        <v>35470691204.613121</v>
      </c>
    </row>
    <row r="7" spans="2:16" x14ac:dyDescent="0.3">
      <c r="B7" s="536" t="s">
        <v>2794</v>
      </c>
      <c r="K7" s="536">
        <v>40</v>
      </c>
      <c r="L7" s="549">
        <v>5852496184</v>
      </c>
      <c r="N7" s="536">
        <v>100</v>
      </c>
      <c r="P7" s="536">
        <f t="shared" ref="P7:P12" si="0">L17/L7</f>
        <v>0.55865793777679462</v>
      </c>
    </row>
    <row r="8" spans="2:16" x14ac:dyDescent="0.3">
      <c r="B8" s="536" t="s">
        <v>2795</v>
      </c>
      <c r="K8" s="536">
        <v>30</v>
      </c>
      <c r="L8" s="549">
        <v>6149340866</v>
      </c>
      <c r="N8" s="536">
        <v>100</v>
      </c>
      <c r="P8" s="536">
        <f t="shared" si="0"/>
        <v>0.4618009492206282</v>
      </c>
    </row>
    <row r="9" spans="2:16" x14ac:dyDescent="0.3">
      <c r="B9" s="536" t="s">
        <v>2796</v>
      </c>
      <c r="K9" s="536">
        <v>1</v>
      </c>
      <c r="L9" s="549">
        <v>108546000</v>
      </c>
      <c r="N9" s="536">
        <v>100</v>
      </c>
      <c r="P9" s="536">
        <f t="shared" si="0"/>
        <v>0</v>
      </c>
    </row>
    <row r="10" spans="2:16" x14ac:dyDescent="0.3">
      <c r="B10" s="536" t="s">
        <v>2786</v>
      </c>
      <c r="K10" s="536">
        <v>115</v>
      </c>
      <c r="L10" s="549">
        <v>8192415658</v>
      </c>
      <c r="N10" s="536">
        <v>100</v>
      </c>
      <c r="P10" s="536">
        <f t="shared" si="0"/>
        <v>0.71139047312728532</v>
      </c>
    </row>
    <row r="11" spans="2:16" x14ac:dyDescent="0.3">
      <c r="B11" s="536" t="s">
        <v>1620</v>
      </c>
      <c r="K11" s="536">
        <v>5</v>
      </c>
      <c r="L11" s="549">
        <v>14872357424</v>
      </c>
      <c r="N11" s="536">
        <v>100</v>
      </c>
      <c r="P11" s="536" t="e">
        <f t="shared" si="0"/>
        <v>#REF!</v>
      </c>
    </row>
    <row r="12" spans="2:16" x14ac:dyDescent="0.3">
      <c r="B12" s="536" t="s">
        <v>2646</v>
      </c>
      <c r="K12" s="536">
        <v>51</v>
      </c>
      <c r="L12" s="549">
        <v>565329645</v>
      </c>
      <c r="N12" s="536">
        <v>100</v>
      </c>
      <c r="P12" s="536">
        <f t="shared" si="0"/>
        <v>0.56394345971366844</v>
      </c>
    </row>
    <row r="13" spans="2:16" x14ac:dyDescent="0.3">
      <c r="B13" s="536" t="s">
        <v>2797</v>
      </c>
      <c r="K13" s="536">
        <v>29</v>
      </c>
      <c r="L13" s="549">
        <v>0</v>
      </c>
      <c r="M13" s="539">
        <f>SUM(L7:L13)</f>
        <v>35740485777</v>
      </c>
      <c r="N13" s="536">
        <v>100</v>
      </c>
    </row>
    <row r="14" spans="2:16" x14ac:dyDescent="0.3">
      <c r="B14" s="536" t="s">
        <v>2807</v>
      </c>
      <c r="K14" s="536">
        <v>2</v>
      </c>
      <c r="L14" s="549">
        <v>0</v>
      </c>
      <c r="M14" s="539"/>
    </row>
    <row r="15" spans="2:16" x14ac:dyDescent="0.3">
      <c r="K15" s="536">
        <f>SUM(K7:K14)</f>
        <v>273</v>
      </c>
      <c r="M15" s="536">
        <f>M13*50%</f>
        <v>17870242888.5</v>
      </c>
      <c r="P15" s="536" t="e">
        <f>L24/M13</f>
        <v>#REF!</v>
      </c>
    </row>
    <row r="17" spans="2:16" x14ac:dyDescent="0.3">
      <c r="B17" s="536" t="s">
        <v>2794</v>
      </c>
      <c r="K17" s="536">
        <v>21</v>
      </c>
      <c r="L17" s="549">
        <v>3269543449</v>
      </c>
      <c r="M17" s="536">
        <f t="shared" ref="M17:M22" si="1">((L17*N7)/L7)</f>
        <v>55.865793777679464</v>
      </c>
      <c r="N17" s="539">
        <f t="shared" ref="N17:O22" si="2">K7-K17</f>
        <v>19</v>
      </c>
      <c r="O17" s="539">
        <f t="shared" si="2"/>
        <v>2582952735</v>
      </c>
      <c r="P17" s="536">
        <f t="shared" ref="P17:P22" si="3">((O17*N7)/L7)</f>
        <v>44.134206222320536</v>
      </c>
    </row>
    <row r="18" spans="2:16" x14ac:dyDescent="0.3">
      <c r="B18" s="536" t="s">
        <v>2795</v>
      </c>
      <c r="K18" s="536">
        <v>15</v>
      </c>
      <c r="L18" s="549">
        <v>2839771449</v>
      </c>
      <c r="M18" s="536">
        <f t="shared" si="1"/>
        <v>46.180094922062821</v>
      </c>
      <c r="N18" s="539">
        <f t="shared" si="2"/>
        <v>15</v>
      </c>
      <c r="O18" s="539">
        <f t="shared" si="2"/>
        <v>3309569417</v>
      </c>
      <c r="P18" s="536">
        <f t="shared" si="3"/>
        <v>53.819905077937179</v>
      </c>
    </row>
    <row r="19" spans="2:16" x14ac:dyDescent="0.3">
      <c r="B19" s="536" t="s">
        <v>2796</v>
      </c>
      <c r="K19" s="536">
        <v>0</v>
      </c>
      <c r="L19" s="549">
        <v>0</v>
      </c>
      <c r="M19" s="536">
        <f t="shared" si="1"/>
        <v>0</v>
      </c>
      <c r="N19" s="539">
        <f t="shared" si="2"/>
        <v>1</v>
      </c>
      <c r="O19" s="539">
        <f t="shared" si="2"/>
        <v>108546000</v>
      </c>
      <c r="P19" s="536">
        <f t="shared" si="3"/>
        <v>100</v>
      </c>
    </row>
    <row r="20" spans="2:16" x14ac:dyDescent="0.3">
      <c r="B20" s="536" t="s">
        <v>2786</v>
      </c>
      <c r="K20" s="550">
        <v>86</v>
      </c>
      <c r="L20" s="551">
        <v>5828006451</v>
      </c>
      <c r="M20" s="536">
        <f t="shared" si="1"/>
        <v>71.139047312728522</v>
      </c>
      <c r="N20" s="539">
        <f t="shared" si="2"/>
        <v>29</v>
      </c>
      <c r="O20" s="539">
        <f t="shared" si="2"/>
        <v>2364409207</v>
      </c>
      <c r="P20" s="536">
        <f t="shared" si="3"/>
        <v>28.860952687271475</v>
      </c>
    </row>
    <row r="21" spans="2:16" x14ac:dyDescent="0.3">
      <c r="B21" s="536" t="s">
        <v>1620</v>
      </c>
      <c r="K21" s="550">
        <v>3</v>
      </c>
      <c r="L21" s="551" t="e">
        <f>1069118500+'CONTRATOS 2016'!#REF!</f>
        <v>#REF!</v>
      </c>
      <c r="M21" s="536" t="e">
        <f t="shared" si="1"/>
        <v>#REF!</v>
      </c>
      <c r="N21" s="539">
        <f t="shared" si="2"/>
        <v>2</v>
      </c>
      <c r="O21" s="539" t="e">
        <f t="shared" si="2"/>
        <v>#REF!</v>
      </c>
      <c r="P21" s="536" t="e">
        <f t="shared" si="3"/>
        <v>#REF!</v>
      </c>
    </row>
    <row r="22" spans="2:16" x14ac:dyDescent="0.3">
      <c r="B22" s="536" t="s">
        <v>2646</v>
      </c>
      <c r="I22" s="549"/>
      <c r="K22" s="536">
        <v>36</v>
      </c>
      <c r="L22" s="549">
        <v>318813955.88</v>
      </c>
      <c r="M22" s="536">
        <f t="shared" si="1"/>
        <v>56.394345971366846</v>
      </c>
      <c r="N22" s="539">
        <f t="shared" si="2"/>
        <v>15</v>
      </c>
      <c r="O22" s="539">
        <f t="shared" si="2"/>
        <v>246515689.12</v>
      </c>
      <c r="P22" s="536">
        <f t="shared" si="3"/>
        <v>43.605654028633154</v>
      </c>
    </row>
    <row r="23" spans="2:16" x14ac:dyDescent="0.3">
      <c r="B23" s="536" t="s">
        <v>2802</v>
      </c>
      <c r="K23" s="536">
        <v>10</v>
      </c>
      <c r="L23" s="549">
        <v>0</v>
      </c>
    </row>
    <row r="24" spans="2:16" x14ac:dyDescent="0.3">
      <c r="I24" s="549">
        <v>22825546729.720001</v>
      </c>
      <c r="K24" s="536">
        <f>SUM(K17:K23)</f>
        <v>171</v>
      </c>
      <c r="L24" s="549" t="e">
        <f>SUM(L17:L23)</f>
        <v>#REF!</v>
      </c>
      <c r="N24" s="539">
        <f>SUM(N17:N22)</f>
        <v>81</v>
      </c>
      <c r="O24" s="539" t="e">
        <f>SUM(O17:O22)</f>
        <v>#REF!</v>
      </c>
    </row>
    <row r="25" spans="2:16" x14ac:dyDescent="0.3">
      <c r="I25" s="549">
        <f>1069118500</f>
        <v>1069118500</v>
      </c>
      <c r="M25" s="536" t="e">
        <f>((L24*N13)/M13)</f>
        <v>#REF!</v>
      </c>
    </row>
    <row r="26" spans="2:16" x14ac:dyDescent="0.3">
      <c r="I26" s="549" t="e">
        <f>I24-L24</f>
        <v>#REF!</v>
      </c>
      <c r="L26" s="549" t="e">
        <f>L24/M13</f>
        <v>#REF!</v>
      </c>
      <c r="O26" s="539" t="e">
        <f>L24+O24</f>
        <v>#REF!</v>
      </c>
    </row>
    <row r="27" spans="2:16" x14ac:dyDescent="0.3">
      <c r="M27" s="539" t="e">
        <f>M15-L24</f>
        <v>#REF!</v>
      </c>
    </row>
    <row r="28" spans="2:16" x14ac:dyDescent="0.3">
      <c r="M28" s="536">
        <v>4700974086</v>
      </c>
    </row>
    <row r="29" spans="2:16" ht="18.75" x14ac:dyDescent="0.3">
      <c r="B29" s="537" t="s">
        <v>2785</v>
      </c>
      <c r="H29" s="537">
        <v>100</v>
      </c>
      <c r="I29" s="538" t="s">
        <v>2793</v>
      </c>
    </row>
    <row r="30" spans="2:16" ht="18.75" x14ac:dyDescent="0.3">
      <c r="B30" s="537" t="s">
        <v>2786</v>
      </c>
      <c r="H30" s="537">
        <v>83</v>
      </c>
      <c r="I30" s="537"/>
    </row>
    <row r="31" spans="2:16" ht="18.75" x14ac:dyDescent="0.3">
      <c r="B31" s="537" t="s">
        <v>2792</v>
      </c>
      <c r="H31" s="537">
        <v>1</v>
      </c>
      <c r="I31" s="537"/>
    </row>
    <row r="32" spans="2:16" ht="18.75" x14ac:dyDescent="0.3">
      <c r="B32" s="537" t="s">
        <v>2787</v>
      </c>
      <c r="H32" s="537">
        <v>2</v>
      </c>
      <c r="I32" s="537"/>
    </row>
    <row r="33" spans="2:9" ht="18.75" x14ac:dyDescent="0.3">
      <c r="B33" s="537" t="s">
        <v>1628</v>
      </c>
      <c r="H33" s="537">
        <v>14</v>
      </c>
      <c r="I33" s="537"/>
    </row>
    <row r="34" spans="2:9" ht="18.75" x14ac:dyDescent="0.3">
      <c r="B34" s="537" t="s">
        <v>2791</v>
      </c>
      <c r="H34" s="537">
        <v>20</v>
      </c>
      <c r="I34" s="537"/>
    </row>
    <row r="35" spans="2:9" ht="18.75" x14ac:dyDescent="0.3">
      <c r="H35" s="537">
        <f>SUM(H30:H34)</f>
        <v>120</v>
      </c>
      <c r="I35" s="537"/>
    </row>
    <row r="37" spans="2:9" ht="18.75" x14ac:dyDescent="0.3">
      <c r="B37" s="537" t="s">
        <v>2788</v>
      </c>
      <c r="C37" s="537"/>
      <c r="D37" s="537"/>
      <c r="E37" s="537"/>
      <c r="F37" s="537"/>
      <c r="G37" s="537"/>
      <c r="H37" s="537"/>
    </row>
    <row r="38" spans="2:9" ht="18.75" x14ac:dyDescent="0.3">
      <c r="B38" s="537"/>
      <c r="C38" s="537"/>
      <c r="D38" s="537"/>
      <c r="E38" s="537"/>
      <c r="F38" s="537"/>
      <c r="G38" s="537"/>
      <c r="H38" s="537"/>
    </row>
    <row r="39" spans="2:9" ht="18.75" x14ac:dyDescent="0.3">
      <c r="B39" s="537" t="s">
        <v>2789</v>
      </c>
      <c r="C39" s="537"/>
      <c r="D39" s="537"/>
      <c r="E39" s="537"/>
      <c r="F39" s="537"/>
      <c r="G39" s="537"/>
      <c r="H39" s="537">
        <v>26</v>
      </c>
    </row>
  </sheetData>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1281"/>
  <sheetViews>
    <sheetView topLeftCell="A470" zoomScale="85" zoomScaleNormal="85" workbookViewId="0">
      <selection activeCell="A488" sqref="A488"/>
    </sheetView>
  </sheetViews>
  <sheetFormatPr baseColWidth="10" defaultRowHeight="12.75" x14ac:dyDescent="0.2"/>
  <cols>
    <col min="1" max="1" width="50.7109375" style="4" customWidth="1"/>
    <col min="2" max="2" width="17.5703125" style="2" customWidth="1"/>
    <col min="3" max="3" width="71.140625" style="2" customWidth="1"/>
    <col min="4" max="4" width="8.5703125" style="1" customWidth="1"/>
    <col min="5" max="5" width="15.140625" style="1" bestFit="1" customWidth="1"/>
    <col min="6" max="6" width="3" style="1" customWidth="1"/>
    <col min="7" max="7" width="22.140625" style="1" customWidth="1"/>
    <col min="8" max="9" width="2.140625" style="1" customWidth="1"/>
    <col min="10" max="11" width="23.140625" style="1" bestFit="1" customWidth="1"/>
    <col min="12" max="12" width="25.7109375" style="1" bestFit="1" customWidth="1"/>
    <col min="13" max="13" width="31" style="1" bestFit="1" customWidth="1"/>
    <col min="14" max="14" width="27.85546875" style="1" bestFit="1" customWidth="1"/>
    <col min="15" max="15" width="24.42578125" style="1" bestFit="1" customWidth="1"/>
    <col min="16" max="16" width="28.85546875" style="1" bestFit="1" customWidth="1"/>
    <col min="17" max="17" width="31.85546875" style="1" bestFit="1" customWidth="1"/>
    <col min="18" max="18" width="24.28515625" style="1" bestFit="1" customWidth="1"/>
    <col min="19" max="19" width="26.7109375" style="1" bestFit="1" customWidth="1"/>
    <col min="20" max="20" width="35.85546875" style="1" bestFit="1" customWidth="1"/>
    <col min="21" max="21" width="29.28515625" style="1" bestFit="1" customWidth="1"/>
    <col min="22" max="22" width="34.7109375" style="1" bestFit="1" customWidth="1"/>
    <col min="23" max="23" width="25.5703125" style="1" bestFit="1" customWidth="1"/>
    <col min="24" max="24" width="25.85546875" style="1" bestFit="1" customWidth="1"/>
    <col min="25" max="26" width="29.28515625" style="1" bestFit="1" customWidth="1"/>
    <col min="27" max="27" width="33.5703125" style="1" bestFit="1" customWidth="1"/>
    <col min="28" max="28" width="29.5703125" style="1" bestFit="1" customWidth="1"/>
    <col min="29" max="29" width="32" style="1" bestFit="1" customWidth="1"/>
    <col min="30" max="30" width="22.28515625" style="1" bestFit="1" customWidth="1"/>
    <col min="31" max="31" width="35.7109375" style="1" bestFit="1" customWidth="1"/>
    <col min="32" max="32" width="23.140625" style="1" bestFit="1" customWidth="1"/>
    <col min="33" max="33" width="28.5703125" style="1" bestFit="1" customWidth="1"/>
    <col min="34" max="34" width="36.42578125" style="1" bestFit="1" customWidth="1"/>
    <col min="35" max="35" width="33.42578125" style="1" bestFit="1" customWidth="1"/>
    <col min="36" max="36" width="29.42578125" style="1" bestFit="1" customWidth="1"/>
    <col min="37" max="37" width="35" style="1" bestFit="1" customWidth="1"/>
    <col min="38" max="38" width="38.5703125" style="1" bestFit="1" customWidth="1"/>
    <col min="39" max="39" width="35" style="1" bestFit="1" customWidth="1"/>
    <col min="40" max="40" width="39.7109375" style="1" bestFit="1" customWidth="1"/>
    <col min="41" max="41" width="28.140625" style="1" bestFit="1" customWidth="1"/>
    <col min="42" max="42" width="33.140625" style="1" bestFit="1" customWidth="1"/>
    <col min="43" max="43" width="27.42578125" style="1" bestFit="1" customWidth="1"/>
    <col min="44" max="44" width="28.42578125" style="1" bestFit="1" customWidth="1"/>
    <col min="45" max="45" width="27.140625" style="1" bestFit="1" customWidth="1"/>
    <col min="46" max="46" width="30" style="1" bestFit="1" customWidth="1"/>
    <col min="47" max="47" width="24.28515625" style="1" bestFit="1" customWidth="1"/>
    <col min="48" max="48" width="28.140625" style="1" bestFit="1" customWidth="1"/>
    <col min="49" max="49" width="24.42578125" style="1" bestFit="1" customWidth="1"/>
    <col min="50" max="50" width="32.42578125" style="1" bestFit="1" customWidth="1"/>
    <col min="51" max="51" width="24" style="1" bestFit="1" customWidth="1"/>
    <col min="52" max="52" width="26.85546875" style="1" bestFit="1" customWidth="1"/>
    <col min="53" max="53" width="35.140625" style="1" bestFit="1" customWidth="1"/>
    <col min="54" max="54" width="25.7109375" style="1" bestFit="1" customWidth="1"/>
    <col min="55" max="55" width="39.7109375" style="1" bestFit="1" customWidth="1"/>
    <col min="56" max="56" width="31.7109375" style="1" bestFit="1" customWidth="1"/>
    <col min="57" max="57" width="35" style="1" bestFit="1" customWidth="1"/>
    <col min="58" max="58" width="27.28515625" style="1" bestFit="1" customWidth="1"/>
    <col min="59" max="59" width="23.5703125" style="1" bestFit="1" customWidth="1"/>
    <col min="60" max="60" width="26.140625" style="1" bestFit="1" customWidth="1"/>
    <col min="61" max="61" width="25.42578125" style="1" bestFit="1" customWidth="1"/>
    <col min="62" max="62" width="28" style="1" bestFit="1" customWidth="1"/>
    <col min="63" max="63" width="29.28515625" style="1" bestFit="1" customWidth="1"/>
    <col min="64" max="64" width="31.28515625" style="1" bestFit="1" customWidth="1"/>
    <col min="65" max="65" width="32.140625" style="1" bestFit="1" customWidth="1"/>
    <col min="66" max="66" width="33.5703125" style="1" bestFit="1" customWidth="1"/>
    <col min="67" max="67" width="34.28515625" style="1" bestFit="1" customWidth="1"/>
    <col min="68" max="68" width="36.85546875" style="1" bestFit="1" customWidth="1"/>
    <col min="69" max="69" width="21.7109375" style="1" bestFit="1" customWidth="1"/>
    <col min="70" max="70" width="36" style="1" bestFit="1" customWidth="1"/>
    <col min="71" max="71" width="33.5703125" style="1" bestFit="1" customWidth="1"/>
    <col min="72" max="72" width="32.140625" style="1" bestFit="1" customWidth="1"/>
    <col min="73" max="73" width="31.140625" style="1" bestFit="1" customWidth="1"/>
    <col min="74" max="74" width="28.42578125" style="1" bestFit="1" customWidth="1"/>
    <col min="75" max="75" width="40.140625" style="1" bestFit="1" customWidth="1"/>
    <col min="76" max="76" width="9" style="1" customWidth="1"/>
    <col min="77" max="77" width="34.28515625" style="1" bestFit="1" customWidth="1"/>
    <col min="78" max="78" width="17.5703125" style="1" bestFit="1" customWidth="1"/>
    <col min="79" max="79" width="35.5703125" style="1" bestFit="1" customWidth="1"/>
    <col min="80" max="80" width="15.5703125" style="1" bestFit="1" customWidth="1"/>
    <col min="81" max="81" width="25.85546875" style="1" bestFit="1" customWidth="1"/>
    <col min="82" max="82" width="31.7109375" style="1" bestFit="1" customWidth="1"/>
    <col min="83" max="83" width="28.7109375" style="1" bestFit="1" customWidth="1"/>
    <col min="84" max="84" width="26.7109375" style="1" bestFit="1" customWidth="1"/>
    <col min="85" max="85" width="23.28515625" style="1" bestFit="1" customWidth="1"/>
    <col min="86" max="86" width="24.5703125" style="1" bestFit="1" customWidth="1"/>
    <col min="87" max="87" width="33.42578125" style="1" bestFit="1" customWidth="1"/>
    <col min="88" max="88" width="31.85546875" style="1" bestFit="1" customWidth="1"/>
    <col min="89" max="89" width="26.7109375" style="1" bestFit="1" customWidth="1"/>
    <col min="90" max="90" width="30.85546875" style="1" bestFit="1" customWidth="1"/>
    <col min="91" max="91" width="35.140625" style="1" bestFit="1" customWidth="1"/>
    <col min="92" max="92" width="30.5703125" style="1" bestFit="1" customWidth="1"/>
    <col min="93" max="93" width="25.28515625" style="1" bestFit="1" customWidth="1"/>
    <col min="94" max="94" width="30.7109375" style="1" bestFit="1" customWidth="1"/>
    <col min="95" max="95" width="35.42578125" style="1" bestFit="1" customWidth="1"/>
    <col min="96" max="96" width="25.42578125" style="1" bestFit="1" customWidth="1"/>
    <col min="97" max="97" width="24.42578125" style="1" bestFit="1" customWidth="1"/>
    <col min="98" max="98" width="35.28515625" style="1" bestFit="1" customWidth="1"/>
    <col min="99" max="99" width="40.42578125" style="1" bestFit="1" customWidth="1"/>
    <col min="100" max="100" width="32.28515625" style="1" bestFit="1" customWidth="1"/>
    <col min="101" max="101" width="36.140625" style="1" bestFit="1" customWidth="1"/>
    <col min="102" max="102" width="12.5703125" style="1" bestFit="1" customWidth="1"/>
    <col min="103" max="16384" width="11.42578125" style="1"/>
  </cols>
  <sheetData>
    <row r="1" spans="1:10" x14ac:dyDescent="0.2">
      <c r="A1" s="9" t="s">
        <v>83</v>
      </c>
      <c r="B1" s="10"/>
      <c r="C1" s="13"/>
      <c r="D1" s="11" t="s">
        <v>92</v>
      </c>
      <c r="E1" s="12"/>
    </row>
    <row r="2" spans="1:10" s="3" customFormat="1" ht="13.5" thickBot="1" x14ac:dyDescent="0.3">
      <c r="A2" s="22" t="s">
        <v>18</v>
      </c>
      <c r="B2" s="6" t="s">
        <v>19</v>
      </c>
      <c r="C2" s="24"/>
      <c r="D2" s="18" t="s">
        <v>12</v>
      </c>
      <c r="E2" s="19" t="s">
        <v>13</v>
      </c>
      <c r="G2" s="14"/>
    </row>
    <row r="3" spans="1:10" x14ac:dyDescent="0.2">
      <c r="A3" s="23" t="s">
        <v>924</v>
      </c>
      <c r="B3" s="8">
        <v>76316134</v>
      </c>
      <c r="C3" s="25" t="s">
        <v>167</v>
      </c>
      <c r="D3" s="21">
        <f>COUNTIFS('CONTRATOS 2016'!AV:AV,A3,'CONTRATOS 2016'!$AI:AI,"&gt;=1")</f>
        <v>0</v>
      </c>
      <c r="E3" s="20">
        <f>SUMIFS('CONTRATOS 2016'!$AI:AI,'CONTRATOS 2016'!$AV:AV,A3)</f>
        <v>0</v>
      </c>
      <c r="J3" s="2"/>
    </row>
    <row r="4" spans="1:10" x14ac:dyDescent="0.2">
      <c r="A4" s="23" t="s">
        <v>652</v>
      </c>
      <c r="B4" s="8">
        <v>51574674</v>
      </c>
      <c r="C4" s="25" t="s">
        <v>242</v>
      </c>
      <c r="D4" s="21">
        <f>COUNTIFS('CONTRATOS 2016'!AV:AV,A4,'CONTRATOS 2016'!$AI:AI,"&gt;=1")</f>
        <v>0</v>
      </c>
      <c r="E4" s="20">
        <f>SUMIFS('CONTRATOS 2016'!$AI:AI,'CONTRATOS 2016'!$AV:AV,A4)</f>
        <v>0</v>
      </c>
    </row>
    <row r="5" spans="1:10" x14ac:dyDescent="0.2">
      <c r="A5" s="23" t="s">
        <v>904</v>
      </c>
      <c r="B5" s="8">
        <v>74320636</v>
      </c>
      <c r="C5" s="25" t="s">
        <v>254</v>
      </c>
      <c r="D5" s="21">
        <f>COUNTIFS('CONTRATOS 2016'!AV:AV,A5,'CONTRATOS 2016'!$AI:AI,"&gt;=1")</f>
        <v>0</v>
      </c>
      <c r="E5" s="20">
        <f>SUMIFS('CONTRATOS 2016'!$AI:AI,'CONTRATOS 2016'!$AV:AV,A5)</f>
        <v>0</v>
      </c>
    </row>
    <row r="6" spans="1:10" x14ac:dyDescent="0.2">
      <c r="A6" s="23" t="s">
        <v>955</v>
      </c>
      <c r="B6" s="8">
        <v>79340365</v>
      </c>
      <c r="C6" s="25" t="s">
        <v>164</v>
      </c>
      <c r="D6" s="21">
        <f>COUNTIFS('CONTRATOS 2016'!AV:AV,A6,'CONTRATOS 2016'!$AI:AI,"&gt;=1")</f>
        <v>0</v>
      </c>
      <c r="E6" s="20">
        <f>SUMIFS('CONTRATOS 2016'!$AI:AI,'CONTRATOS 2016'!$AV:AV,A6)</f>
        <v>0</v>
      </c>
    </row>
    <row r="7" spans="1:10" x14ac:dyDescent="0.2">
      <c r="A7" s="23" t="s">
        <v>996</v>
      </c>
      <c r="B7" s="8">
        <v>79705370</v>
      </c>
      <c r="C7" s="25" t="s">
        <v>208</v>
      </c>
      <c r="D7" s="21">
        <f>COUNTIFS('CONTRATOS 2016'!AV:AV,A7,'CONTRATOS 2016'!$AI:AI,"&gt;=1")</f>
        <v>0</v>
      </c>
      <c r="E7" s="20">
        <f>SUMIFS('CONTRATOS 2016'!$AI:AI,'CONTRATOS 2016'!$AV:AV,A7)</f>
        <v>0</v>
      </c>
    </row>
    <row r="8" spans="1:10" x14ac:dyDescent="0.2">
      <c r="A8" s="23" t="s">
        <v>1325</v>
      </c>
      <c r="B8" s="8">
        <v>1024495295</v>
      </c>
      <c r="C8" s="25" t="s">
        <v>162</v>
      </c>
      <c r="D8" s="21">
        <f>COUNTIFS('CONTRATOS 2016'!AV:AV,A8,'CONTRATOS 2016'!$AI:AI,"&gt;=1")</f>
        <v>0</v>
      </c>
      <c r="E8" s="20">
        <f>SUMIFS('CONTRATOS 2016'!$AI:AI,'CONTRATOS 2016'!$AV:AV,A8)</f>
        <v>0</v>
      </c>
    </row>
    <row r="9" spans="1:10" x14ac:dyDescent="0.2">
      <c r="A9" s="23" t="s">
        <v>849</v>
      </c>
      <c r="B9" s="8">
        <v>68296543</v>
      </c>
      <c r="C9" s="25" t="s">
        <v>165</v>
      </c>
      <c r="D9" s="21">
        <f>COUNTIFS('CONTRATOS 2016'!AV:AV,A9,'CONTRATOS 2016'!$AI:AI,"&gt;=1")</f>
        <v>0</v>
      </c>
      <c r="E9" s="20">
        <f>SUMIFS('CONTRATOS 2016'!$AI:AI,'CONTRATOS 2016'!$AV:AV,A9)</f>
        <v>0</v>
      </c>
    </row>
    <row r="10" spans="1:10" x14ac:dyDescent="0.2">
      <c r="A10" s="23" t="s">
        <v>786</v>
      </c>
      <c r="B10" s="8">
        <v>52993820</v>
      </c>
      <c r="C10" s="25" t="s">
        <v>262</v>
      </c>
      <c r="D10" s="21">
        <f>COUNTIFS('CONTRATOS 2016'!AV:AV,A10,'CONTRATOS 2016'!$AI:AI,"&gt;=1")</f>
        <v>0</v>
      </c>
      <c r="E10" s="20">
        <f>SUMIFS('CONTRATOS 2016'!$AI:AI,'CONTRATOS 2016'!$AV:AV,A10)</f>
        <v>0</v>
      </c>
    </row>
    <row r="11" spans="1:10" x14ac:dyDescent="0.2">
      <c r="A11" s="23" t="s">
        <v>775</v>
      </c>
      <c r="B11" s="8">
        <v>52934097</v>
      </c>
      <c r="C11" s="25" t="s">
        <v>162</v>
      </c>
      <c r="D11" s="21">
        <f>COUNTIFS('CONTRATOS 2016'!AV:AV,A11,'CONTRATOS 2016'!$AI:AI,"&gt;=1")</f>
        <v>0</v>
      </c>
      <c r="E11" s="20">
        <f>SUMIFS('CONTRATOS 2016'!$AI:AI,'CONTRATOS 2016'!$AV:AV,A11)</f>
        <v>0</v>
      </c>
    </row>
    <row r="12" spans="1:10" x14ac:dyDescent="0.2">
      <c r="A12" s="23" t="s">
        <v>530</v>
      </c>
      <c r="B12" s="8">
        <v>27082113</v>
      </c>
      <c r="C12" s="25" t="s">
        <v>183</v>
      </c>
      <c r="D12" s="21">
        <f>COUNTIFS('CONTRATOS 2016'!AV:AV,A12,'CONTRATOS 2016'!$AI:AI,"&gt;=1")</f>
        <v>0</v>
      </c>
      <c r="E12" s="20">
        <f>SUMIFS('CONTRATOS 2016'!$AI:AI,'CONTRATOS 2016'!$AV:AV,A12)</f>
        <v>0</v>
      </c>
    </row>
    <row r="13" spans="1:10" x14ac:dyDescent="0.2">
      <c r="A13" s="23" t="s">
        <v>545</v>
      </c>
      <c r="B13" s="8">
        <v>31164881</v>
      </c>
      <c r="C13" s="25" t="s">
        <v>253</v>
      </c>
      <c r="D13" s="21">
        <f>COUNTIFS('CONTRATOS 2016'!AV:AV,A13,'CONTRATOS 2016'!$AI:AI,"&gt;=1")</f>
        <v>0</v>
      </c>
      <c r="E13" s="20">
        <f>SUMIFS('CONTRATOS 2016'!$AI:AI,'CONTRATOS 2016'!$AV:AV,A13)</f>
        <v>0</v>
      </c>
    </row>
    <row r="14" spans="1:10" x14ac:dyDescent="0.2">
      <c r="A14" s="23" t="s">
        <v>569</v>
      </c>
      <c r="B14" s="8">
        <v>35492456</v>
      </c>
      <c r="C14" s="25" t="s">
        <v>163</v>
      </c>
      <c r="D14" s="21">
        <f>COUNTIFS('CONTRATOS 2016'!AV:AV,A14,'CONTRATOS 2016'!$AI:AI,"&gt;=1")</f>
        <v>0</v>
      </c>
      <c r="E14" s="20">
        <f>SUMIFS('CONTRATOS 2016'!$AI:AI,'CONTRATOS 2016'!$AV:AV,A14)</f>
        <v>0</v>
      </c>
    </row>
    <row r="15" spans="1:10" x14ac:dyDescent="0.2">
      <c r="A15" s="23" t="s">
        <v>1229</v>
      </c>
      <c r="B15" s="8">
        <v>94367897</v>
      </c>
      <c r="C15" s="25" t="s">
        <v>172</v>
      </c>
      <c r="D15" s="21">
        <f>COUNTIFS('CONTRATOS 2016'!AV:AV,A15,'CONTRATOS 2016'!$AI:AI,"&gt;=1")</f>
        <v>0</v>
      </c>
      <c r="E15" s="20">
        <f>SUMIFS('CONTRATOS 2016'!$AI:AI,'CONTRATOS 2016'!$AV:AV,A15)</f>
        <v>0</v>
      </c>
    </row>
    <row r="16" spans="1:10" x14ac:dyDescent="0.2">
      <c r="A16" s="23" t="s">
        <v>1215</v>
      </c>
      <c r="B16" s="8">
        <v>93373942</v>
      </c>
      <c r="C16" s="25" t="s">
        <v>182</v>
      </c>
      <c r="D16" s="21">
        <f>COUNTIFS('CONTRATOS 2016'!AV:AV,A16,'CONTRATOS 2016'!$AI:AI,"&gt;=1")</f>
        <v>0</v>
      </c>
      <c r="E16" s="20">
        <f>SUMIFS('CONTRATOS 2016'!$AI:AI,'CONTRATOS 2016'!$AV:AV,A16)</f>
        <v>0</v>
      </c>
    </row>
    <row r="17" spans="1:5" x14ac:dyDescent="0.2">
      <c r="A17" s="23" t="s">
        <v>305</v>
      </c>
      <c r="B17" s="8">
        <v>4470197</v>
      </c>
      <c r="C17" s="25" t="s">
        <v>174</v>
      </c>
      <c r="D17" s="21">
        <f>COUNTIFS('CONTRATOS 2016'!AV:AV,A17,'CONTRATOS 2016'!$AI:AI,"&gt;=1")</f>
        <v>0</v>
      </c>
      <c r="E17" s="20">
        <f>SUMIFS('CONTRATOS 2016'!$AI:AI,'CONTRATOS 2016'!$AV:AV,A17)</f>
        <v>0</v>
      </c>
    </row>
    <row r="18" spans="1:5" x14ac:dyDescent="0.2">
      <c r="A18" s="23" t="s">
        <v>748</v>
      </c>
      <c r="B18" s="8">
        <v>52780783</v>
      </c>
      <c r="C18" s="25" t="s">
        <v>262</v>
      </c>
      <c r="D18" s="21">
        <f>COUNTIFS('CONTRATOS 2016'!AV:AV,A18,'CONTRATOS 2016'!$AI:AI,"&gt;=1")</f>
        <v>0</v>
      </c>
      <c r="E18" s="20">
        <f>SUMIFS('CONTRATOS 2016'!$AI:AI,'CONTRATOS 2016'!$AV:AV,A18)</f>
        <v>0</v>
      </c>
    </row>
    <row r="19" spans="1:5" x14ac:dyDescent="0.2">
      <c r="A19" s="23" t="s">
        <v>1439</v>
      </c>
      <c r="B19" s="8">
        <v>1128445853</v>
      </c>
      <c r="C19" s="25" t="s">
        <v>187</v>
      </c>
      <c r="D19" s="21">
        <f>COUNTIFS('CONTRATOS 2016'!AV:AV,A19,'CONTRATOS 2016'!$AI:AI,"&gt;=1")</f>
        <v>0</v>
      </c>
      <c r="E19" s="20">
        <f>SUMIFS('CONTRATOS 2016'!$AI:AI,'CONTRATOS 2016'!$AV:AV,A19)</f>
        <v>0</v>
      </c>
    </row>
    <row r="20" spans="1:5" x14ac:dyDescent="0.2">
      <c r="A20" s="23" t="s">
        <v>987</v>
      </c>
      <c r="B20" s="8">
        <v>79617767</v>
      </c>
      <c r="C20" s="25" t="s">
        <v>230</v>
      </c>
      <c r="D20" s="21">
        <f>COUNTIFS('CONTRATOS 2016'!AV:AV,A20,'CONTRATOS 2016'!$AI:AI,"&gt;=1")</f>
        <v>0</v>
      </c>
      <c r="E20" s="20">
        <f>SUMIFS('CONTRATOS 2016'!$AI:AI,'CONTRATOS 2016'!$AV:AV,A20)</f>
        <v>0</v>
      </c>
    </row>
    <row r="21" spans="1:5" x14ac:dyDescent="0.2">
      <c r="A21" s="23" t="s">
        <v>870</v>
      </c>
      <c r="B21" s="8">
        <v>72201267</v>
      </c>
      <c r="C21" s="25" t="s">
        <v>220</v>
      </c>
      <c r="D21" s="21">
        <f>COUNTIFS('CONTRATOS 2016'!AV:AV,A21,'CONTRATOS 2016'!$AI:AI,"&gt;=1")</f>
        <v>0</v>
      </c>
      <c r="E21" s="20">
        <f>SUMIFS('CONTRATOS 2016'!$AI:AI,'CONTRATOS 2016'!$AV:AV,A21)</f>
        <v>0</v>
      </c>
    </row>
    <row r="22" spans="1:5" x14ac:dyDescent="0.2">
      <c r="A22" s="23" t="s">
        <v>1040</v>
      </c>
      <c r="B22" s="8">
        <v>79963759</v>
      </c>
      <c r="C22" s="25" t="s">
        <v>150</v>
      </c>
      <c r="D22" s="21">
        <f>COUNTIFS('CONTRATOS 2016'!AV:AV,A22,'CONTRATOS 2016'!$AI:AI,"&gt;=1")</f>
        <v>0</v>
      </c>
      <c r="E22" s="20">
        <f>SUMIFS('CONTRATOS 2016'!$AI:AI,'CONTRATOS 2016'!$AV:AV,A22)</f>
        <v>0</v>
      </c>
    </row>
    <row r="23" spans="1:5" x14ac:dyDescent="0.2">
      <c r="A23" s="23" t="s">
        <v>1233</v>
      </c>
      <c r="B23" s="8">
        <v>94391708</v>
      </c>
      <c r="C23" s="25" t="s">
        <v>162</v>
      </c>
      <c r="D23" s="21">
        <f>COUNTIFS('CONTRATOS 2016'!AV:AV,A23,'CONTRATOS 2016'!$AI:AI,"&gt;=1")</f>
        <v>0</v>
      </c>
      <c r="E23" s="20">
        <f>SUMIFS('CONTRATOS 2016'!$AI:AI,'CONTRATOS 2016'!$AV:AV,A23)</f>
        <v>0</v>
      </c>
    </row>
    <row r="24" spans="1:5" x14ac:dyDescent="0.2">
      <c r="A24" s="23" t="s">
        <v>1184</v>
      </c>
      <c r="B24" s="8">
        <v>88221546</v>
      </c>
      <c r="C24" s="25" t="s">
        <v>207</v>
      </c>
      <c r="D24" s="21">
        <f>COUNTIFS('CONTRATOS 2016'!AV:AV,A24,'CONTRATOS 2016'!$AI:AI,"&gt;=1")</f>
        <v>0</v>
      </c>
      <c r="E24" s="20">
        <f>SUMIFS('CONTRATOS 2016'!$AI:AI,'CONTRATOS 2016'!$AV:AV,A24)</f>
        <v>0</v>
      </c>
    </row>
    <row r="25" spans="1:5" x14ac:dyDescent="0.2">
      <c r="A25" s="23" t="s">
        <v>346</v>
      </c>
      <c r="B25" s="8">
        <v>8507491</v>
      </c>
      <c r="C25" s="25" t="s">
        <v>201</v>
      </c>
      <c r="D25" s="21">
        <f>COUNTIFS('CONTRATOS 2016'!AV:AV,A25,'CONTRATOS 2016'!$AI:AI,"&gt;=1")</f>
        <v>0</v>
      </c>
      <c r="E25" s="20">
        <f>SUMIFS('CONTRATOS 2016'!$AI:AI,'CONTRATOS 2016'!$AV:AV,A25)</f>
        <v>0</v>
      </c>
    </row>
    <row r="26" spans="1:5" x14ac:dyDescent="0.2">
      <c r="A26" s="23" t="s">
        <v>359</v>
      </c>
      <c r="B26" s="8">
        <v>9817852</v>
      </c>
      <c r="C26" s="25" t="s">
        <v>207</v>
      </c>
      <c r="D26" s="21">
        <f>COUNTIFS('CONTRATOS 2016'!AV:AV,A26,'CONTRATOS 2016'!$AI:AI,"&gt;=1")</f>
        <v>0</v>
      </c>
      <c r="E26" s="20">
        <f>SUMIFS('CONTRATOS 2016'!$AI:AI,'CONTRATOS 2016'!$AV:AV,A26)</f>
        <v>0</v>
      </c>
    </row>
    <row r="27" spans="1:5" x14ac:dyDescent="0.2">
      <c r="A27" s="23" t="s">
        <v>993</v>
      </c>
      <c r="B27" s="8">
        <v>79662924</v>
      </c>
      <c r="C27" s="25" t="s">
        <v>171</v>
      </c>
      <c r="D27" s="21">
        <f>COUNTIFS('CONTRATOS 2016'!AV:AV,A27,'CONTRATOS 2016'!$AI:AI,"&gt;=1")</f>
        <v>0</v>
      </c>
      <c r="E27" s="20">
        <f>SUMIFS('CONTRATOS 2016'!$AI:AI,'CONTRATOS 2016'!$AV:AV,A27)</f>
        <v>0</v>
      </c>
    </row>
    <row r="28" spans="1:5" x14ac:dyDescent="0.2">
      <c r="A28" s="23" t="s">
        <v>1172</v>
      </c>
      <c r="B28" s="8">
        <v>87473040</v>
      </c>
      <c r="C28" s="25" t="s">
        <v>183</v>
      </c>
      <c r="D28" s="21">
        <f>COUNTIFS('CONTRATOS 2016'!AV:AV,A28,'CONTRATOS 2016'!$AI:AI,"&gt;=1")</f>
        <v>0</v>
      </c>
      <c r="E28" s="20">
        <f>SUMIFS('CONTRATOS 2016'!$AI:AI,'CONTRATOS 2016'!$AV:AV,A28)</f>
        <v>0</v>
      </c>
    </row>
    <row r="29" spans="1:5" x14ac:dyDescent="0.2">
      <c r="A29" s="23" t="s">
        <v>1083</v>
      </c>
      <c r="B29" s="8">
        <v>80147567</v>
      </c>
      <c r="C29" s="25" t="s">
        <v>172</v>
      </c>
      <c r="D29" s="21">
        <f>COUNTIFS('CONTRATOS 2016'!AV:AV,A29,'CONTRATOS 2016'!$AI:AI,"&gt;=1")</f>
        <v>0</v>
      </c>
      <c r="E29" s="20">
        <f>SUMIFS('CONTRATOS 2016'!$AI:AI,'CONTRATOS 2016'!$AV:AV,A29)</f>
        <v>0</v>
      </c>
    </row>
    <row r="30" spans="1:5" x14ac:dyDescent="0.2">
      <c r="A30" s="23" t="s">
        <v>467</v>
      </c>
      <c r="B30" s="8">
        <v>17356341</v>
      </c>
      <c r="C30" s="25" t="s">
        <v>206</v>
      </c>
      <c r="D30" s="21">
        <f>COUNTIFS('CONTRATOS 2016'!AV:AV,A30,'CONTRATOS 2016'!$AI:AI,"&gt;=1")</f>
        <v>0</v>
      </c>
      <c r="E30" s="20">
        <f>SUMIFS('CONTRATOS 2016'!$AI:AI,'CONTRATOS 2016'!$AV:AV,A30)</f>
        <v>0</v>
      </c>
    </row>
    <row r="31" spans="1:5" x14ac:dyDescent="0.2">
      <c r="A31" s="23" t="s">
        <v>877</v>
      </c>
      <c r="B31" s="8">
        <v>72228650</v>
      </c>
      <c r="C31" s="25" t="s">
        <v>168</v>
      </c>
      <c r="D31" s="21">
        <f>COUNTIFS('CONTRATOS 2016'!AV:AV,A31,'CONTRATOS 2016'!$AI:AI,"&gt;=1")</f>
        <v>0</v>
      </c>
      <c r="E31" s="20">
        <f>SUMIFS('CONTRATOS 2016'!$AI:AI,'CONTRATOS 2016'!$AV:AV,A31)</f>
        <v>0</v>
      </c>
    </row>
    <row r="32" spans="1:5" x14ac:dyDescent="0.2">
      <c r="A32" s="23" t="s">
        <v>1237</v>
      </c>
      <c r="B32" s="8">
        <v>94453666</v>
      </c>
      <c r="C32" s="25" t="s">
        <v>172</v>
      </c>
      <c r="D32" s="21">
        <f>COUNTIFS('CONTRATOS 2016'!AV:AV,A32,'CONTRATOS 2016'!$AI:AI,"&gt;=1")</f>
        <v>0</v>
      </c>
      <c r="E32" s="20">
        <f>SUMIFS('CONTRATOS 2016'!$AI:AI,'CONTRATOS 2016'!$AV:AV,A32)</f>
        <v>0</v>
      </c>
    </row>
    <row r="33" spans="1:5" x14ac:dyDescent="0.2">
      <c r="A33" s="23" t="s">
        <v>1440</v>
      </c>
      <c r="B33" s="8">
        <v>1130587089</v>
      </c>
      <c r="C33" s="25" t="s">
        <v>168</v>
      </c>
      <c r="D33" s="21">
        <f>COUNTIFS('CONTRATOS 2016'!AV:AV,A33,'CONTRATOS 2016'!$AI:AI,"&gt;=1")</f>
        <v>0</v>
      </c>
      <c r="E33" s="20">
        <f>SUMIFS('CONTRATOS 2016'!$AI:AI,'CONTRATOS 2016'!$AV:AV,A33)</f>
        <v>0</v>
      </c>
    </row>
    <row r="34" spans="1:5" x14ac:dyDescent="0.2">
      <c r="A34" s="23" t="s">
        <v>1155</v>
      </c>
      <c r="B34" s="8">
        <v>86040562</v>
      </c>
      <c r="C34" s="25" t="s">
        <v>203</v>
      </c>
      <c r="D34" s="21">
        <f>COUNTIFS('CONTRATOS 2016'!AV:AV,A34,'CONTRATOS 2016'!$AI:AI,"&gt;=1")</f>
        <v>0</v>
      </c>
      <c r="E34" s="20">
        <f>SUMIFS('CONTRATOS 2016'!$AI:AI,'CONTRATOS 2016'!$AV:AV,A34)</f>
        <v>0</v>
      </c>
    </row>
    <row r="35" spans="1:5" x14ac:dyDescent="0.2">
      <c r="A35" s="23" t="s">
        <v>1178</v>
      </c>
      <c r="B35" s="8">
        <v>88030955</v>
      </c>
      <c r="C35" s="25" t="s">
        <v>172</v>
      </c>
      <c r="D35" s="21">
        <f>COUNTIFS('CONTRATOS 2016'!AV:AV,A35,'CONTRATOS 2016'!$AI:AI,"&gt;=1")</f>
        <v>0</v>
      </c>
      <c r="E35" s="20">
        <f>SUMIFS('CONTRATOS 2016'!$AI:AI,'CONTRATOS 2016'!$AV:AV,A35)</f>
        <v>0</v>
      </c>
    </row>
    <row r="36" spans="1:5" x14ac:dyDescent="0.2">
      <c r="A36" s="23" t="s">
        <v>398</v>
      </c>
      <c r="B36" s="8">
        <v>12203383</v>
      </c>
      <c r="C36" s="25" t="s">
        <v>218</v>
      </c>
      <c r="D36" s="21">
        <f>COUNTIFS('CONTRATOS 2016'!AV:AV,A36,'CONTRATOS 2016'!$AI:AI,"&gt;=1")</f>
        <v>0</v>
      </c>
      <c r="E36" s="20">
        <f>SUMIFS('CONTRATOS 2016'!$AI:AI,'CONTRATOS 2016'!$AV:AV,A36)</f>
        <v>0</v>
      </c>
    </row>
    <row r="37" spans="1:5" x14ac:dyDescent="0.2">
      <c r="A37" s="23" t="s">
        <v>413</v>
      </c>
      <c r="B37" s="8">
        <v>12969328</v>
      </c>
      <c r="C37" s="25" t="s">
        <v>184</v>
      </c>
      <c r="D37" s="21">
        <f>COUNTIFS('CONTRATOS 2016'!AV:AV,A37,'CONTRATOS 2016'!$AI:AI,"&gt;=1")</f>
        <v>0</v>
      </c>
      <c r="E37" s="20">
        <f>SUMIFS('CONTRATOS 2016'!$AI:AI,'CONTRATOS 2016'!$AV:AV,A37)</f>
        <v>0</v>
      </c>
    </row>
    <row r="38" spans="1:5" x14ac:dyDescent="0.2">
      <c r="A38" s="23" t="s">
        <v>293</v>
      </c>
      <c r="B38" s="8">
        <v>2997089</v>
      </c>
      <c r="C38" s="25" t="s">
        <v>162</v>
      </c>
      <c r="D38" s="21">
        <f>COUNTIFS('CONTRATOS 2016'!AV:AV,A38,'CONTRATOS 2016'!$AI:AI,"&gt;=1")</f>
        <v>0</v>
      </c>
      <c r="E38" s="20">
        <f>SUMIFS('CONTRATOS 2016'!$AI:AI,'CONTRATOS 2016'!$AV:AV,A38)</f>
        <v>0</v>
      </c>
    </row>
    <row r="39" spans="1:5" x14ac:dyDescent="0.2">
      <c r="A39" s="23" t="s">
        <v>551</v>
      </c>
      <c r="B39" s="8">
        <v>31852260</v>
      </c>
      <c r="C39" s="25" t="s">
        <v>254</v>
      </c>
      <c r="D39" s="21">
        <f>COUNTIFS('CONTRATOS 2016'!AV:AV,A39,'CONTRATOS 2016'!$AI:AI,"&gt;=1")</f>
        <v>0</v>
      </c>
      <c r="E39" s="20">
        <f>SUMIFS('CONTRATOS 2016'!$AI:AI,'CONTRATOS 2016'!$AV:AV,A39)</f>
        <v>0</v>
      </c>
    </row>
    <row r="40" spans="1:5" x14ac:dyDescent="0.2">
      <c r="A40" s="23" t="s">
        <v>496</v>
      </c>
      <c r="B40" s="8">
        <v>19468904</v>
      </c>
      <c r="C40" s="25" t="s">
        <v>208</v>
      </c>
      <c r="D40" s="21">
        <f>COUNTIFS('CONTRATOS 2016'!AV:AV,A40,'CONTRATOS 2016'!$AI:AI,"&gt;=1")</f>
        <v>0</v>
      </c>
      <c r="E40" s="20">
        <f>SUMIFS('CONTRATOS 2016'!$AI:AI,'CONTRATOS 2016'!$AV:AV,A40)</f>
        <v>0</v>
      </c>
    </row>
    <row r="41" spans="1:5" x14ac:dyDescent="0.2">
      <c r="A41" s="23" t="s">
        <v>418</v>
      </c>
      <c r="B41" s="8">
        <v>12994660</v>
      </c>
      <c r="C41" s="25" t="s">
        <v>226</v>
      </c>
      <c r="D41" s="21">
        <f>COUNTIFS('CONTRATOS 2016'!AV:AV,A41,'CONTRATOS 2016'!$AI:AI,"&gt;=1")</f>
        <v>0</v>
      </c>
      <c r="E41" s="20">
        <f>SUMIFS('CONTRATOS 2016'!$AI:AI,'CONTRATOS 2016'!$AV:AV,A41)</f>
        <v>0</v>
      </c>
    </row>
    <row r="42" spans="1:5" x14ac:dyDescent="0.2">
      <c r="A42" s="23" t="s">
        <v>929</v>
      </c>
      <c r="B42" s="8">
        <v>76328498</v>
      </c>
      <c r="C42" s="25" t="s">
        <v>212</v>
      </c>
      <c r="D42" s="21">
        <f>COUNTIFS('CONTRATOS 2016'!AV:AV,A42,'CONTRATOS 2016'!$AI:AI,"&gt;=1")</f>
        <v>0</v>
      </c>
      <c r="E42" s="20">
        <f>SUMIFS('CONTRATOS 2016'!$AI:AI,'CONTRATOS 2016'!$AV:AV,A42)</f>
        <v>0</v>
      </c>
    </row>
    <row r="43" spans="1:5" x14ac:dyDescent="0.2">
      <c r="A43" s="23" t="s">
        <v>355</v>
      </c>
      <c r="B43" s="8">
        <v>9658672</v>
      </c>
      <c r="C43" s="25" t="s">
        <v>162</v>
      </c>
      <c r="D43" s="21">
        <f>COUNTIFS('CONTRATOS 2016'!AV:AV,A43,'CONTRATOS 2016'!$AI:AI,"&gt;=1")</f>
        <v>0</v>
      </c>
      <c r="E43" s="20">
        <f>SUMIFS('CONTRATOS 2016'!$AI:AI,'CONTRATOS 2016'!$AV:AV,A43)</f>
        <v>0</v>
      </c>
    </row>
    <row r="44" spans="1:5" x14ac:dyDescent="0.2">
      <c r="A44" s="23" t="s">
        <v>956</v>
      </c>
      <c r="B44" s="8">
        <v>79342713</v>
      </c>
      <c r="C44" s="25" t="s">
        <v>275</v>
      </c>
      <c r="D44" s="21">
        <f>COUNTIFS('CONTRATOS 2016'!AV:AV,A44,'CONTRATOS 2016'!$AI:AI,"&gt;=1")</f>
        <v>0</v>
      </c>
      <c r="E44" s="20">
        <f>SUMIFS('CONTRATOS 2016'!$AI:AI,'CONTRATOS 2016'!$AV:AV,A44)</f>
        <v>0</v>
      </c>
    </row>
    <row r="45" spans="1:5" x14ac:dyDescent="0.2">
      <c r="A45" s="23" t="s">
        <v>941</v>
      </c>
      <c r="B45" s="8">
        <v>79116407</v>
      </c>
      <c r="C45" s="25" t="s">
        <v>222</v>
      </c>
      <c r="D45" s="21">
        <f>COUNTIFS('CONTRATOS 2016'!AV:AV,A45,'CONTRATOS 2016'!$AI:AI,"&gt;=1")</f>
        <v>0</v>
      </c>
      <c r="E45" s="20">
        <f>SUMIFS('CONTRATOS 2016'!$AI:AI,'CONTRATOS 2016'!$AV:AV,A45)</f>
        <v>0</v>
      </c>
    </row>
    <row r="46" spans="1:5" x14ac:dyDescent="0.2">
      <c r="A46" s="23" t="s">
        <v>1141</v>
      </c>
      <c r="B46" s="8">
        <v>83219253</v>
      </c>
      <c r="C46" s="25" t="s">
        <v>247</v>
      </c>
      <c r="D46" s="21">
        <f>COUNTIFS('CONTRATOS 2016'!AV:AV,A46,'CONTRATOS 2016'!$AI:AI,"&gt;=1")</f>
        <v>0</v>
      </c>
      <c r="E46" s="20">
        <f>SUMIFS('CONTRATOS 2016'!$AI:AI,'CONTRATOS 2016'!$AV:AV,A46)</f>
        <v>0</v>
      </c>
    </row>
    <row r="47" spans="1:5" x14ac:dyDescent="0.2">
      <c r="A47" s="23" t="s">
        <v>601</v>
      </c>
      <c r="B47" s="8">
        <v>39664287</v>
      </c>
      <c r="C47" s="25" t="s">
        <v>264</v>
      </c>
      <c r="D47" s="21">
        <f>COUNTIFS('CONTRATOS 2016'!AV:AV,A47,'CONTRATOS 2016'!$AI:AI,"&gt;=1")</f>
        <v>0</v>
      </c>
      <c r="E47" s="20">
        <f>SUMIFS('CONTRATOS 2016'!$AI:AI,'CONTRATOS 2016'!$AV:AV,A47)</f>
        <v>0</v>
      </c>
    </row>
    <row r="48" spans="1:5" x14ac:dyDescent="0.2">
      <c r="A48" s="23" t="s">
        <v>659</v>
      </c>
      <c r="B48" s="8">
        <v>51680160</v>
      </c>
      <c r="C48" s="25" t="s">
        <v>164</v>
      </c>
      <c r="D48" s="21">
        <f>COUNTIFS('CONTRATOS 2016'!AV:AV,A48,'CONTRATOS 2016'!$AI:AI,"&gt;=1")</f>
        <v>0</v>
      </c>
      <c r="E48" s="20">
        <f>SUMIFS('CONTRATOS 2016'!$AI:AI,'CONTRATOS 2016'!$AV:AV,A48)</f>
        <v>0</v>
      </c>
    </row>
    <row r="49" spans="1:7" x14ac:dyDescent="0.2">
      <c r="A49" s="23" t="s">
        <v>348</v>
      </c>
      <c r="B49" s="8">
        <v>8642908</v>
      </c>
      <c r="C49" s="25" t="s">
        <v>203</v>
      </c>
      <c r="D49" s="21">
        <f>COUNTIFS('CONTRATOS 2016'!AV:AV,A49,'CONTRATOS 2016'!$AI:AI,"&gt;=1")</f>
        <v>0</v>
      </c>
      <c r="E49" s="20">
        <f>SUMIFS('CONTRATOS 2016'!$AI:AI,'CONTRATOS 2016'!$AV:AV,A49)</f>
        <v>0</v>
      </c>
    </row>
    <row r="50" spans="1:7" x14ac:dyDescent="0.2">
      <c r="A50" s="23" t="s">
        <v>768</v>
      </c>
      <c r="B50" s="8">
        <v>52897533</v>
      </c>
      <c r="C50" s="25" t="s">
        <v>257</v>
      </c>
      <c r="D50" s="21">
        <f>COUNTIFS('CONTRATOS 2016'!AV:AV,A50,'CONTRATOS 2016'!$AI:AI,"&gt;=1")</f>
        <v>0</v>
      </c>
      <c r="E50" s="20">
        <f>SUMIFS('CONTRATOS 2016'!$AI:AI,'CONTRATOS 2016'!$AV:AV,A50)</f>
        <v>0</v>
      </c>
    </row>
    <row r="51" spans="1:7" x14ac:dyDescent="0.2">
      <c r="A51" s="23" t="s">
        <v>695</v>
      </c>
      <c r="B51" s="8">
        <v>52224214</v>
      </c>
      <c r="C51" s="25" t="s">
        <v>162</v>
      </c>
      <c r="D51" s="21">
        <f>COUNTIFS('CONTRATOS 2016'!AV:AV,A51,'CONTRATOS 2016'!$AI:AI,"&gt;=1")</f>
        <v>0</v>
      </c>
      <c r="E51" s="20">
        <f>SUMIFS('CONTRATOS 2016'!$AI:AI,'CONTRATOS 2016'!$AV:AV,A51)</f>
        <v>0</v>
      </c>
    </row>
    <row r="52" spans="1:7" x14ac:dyDescent="0.2">
      <c r="A52" s="23" t="s">
        <v>1352</v>
      </c>
      <c r="B52" s="8">
        <v>1032379146</v>
      </c>
      <c r="C52" s="25" t="s">
        <v>206</v>
      </c>
      <c r="D52" s="21">
        <f>COUNTIFS('CONTRATOS 2016'!AV:AV,A52,'CONTRATOS 2016'!$AI:AI,"&gt;=1")</f>
        <v>0</v>
      </c>
      <c r="E52" s="20">
        <f>SUMIFS('CONTRATOS 2016'!$AI:AI,'CONTRATOS 2016'!$AV:AV,A52)</f>
        <v>0</v>
      </c>
    </row>
    <row r="53" spans="1:7" x14ac:dyDescent="0.2">
      <c r="A53" s="23" t="s">
        <v>698</v>
      </c>
      <c r="B53" s="8">
        <v>52258308</v>
      </c>
      <c r="C53" s="25" t="s">
        <v>263</v>
      </c>
      <c r="D53" s="21">
        <f>COUNTIFS('CONTRATOS 2016'!AV:AV,A53,'CONTRATOS 2016'!$AI:AI,"&gt;=1")</f>
        <v>0</v>
      </c>
      <c r="E53" s="20">
        <f>SUMIFS('CONTRATOS 2016'!$AI:AI,'CONTRATOS 2016'!$AV:AV,A53)</f>
        <v>0</v>
      </c>
    </row>
    <row r="54" spans="1:7" x14ac:dyDescent="0.2">
      <c r="A54" s="23" t="s">
        <v>736</v>
      </c>
      <c r="B54" s="8">
        <v>52546213</v>
      </c>
      <c r="C54" s="25" t="s">
        <v>162</v>
      </c>
      <c r="D54" s="21">
        <f>COUNTIFS('CONTRATOS 2016'!AV:AV,A54,'CONTRATOS 2016'!$AI:AI,"&gt;=1")</f>
        <v>0</v>
      </c>
      <c r="E54" s="20">
        <f>SUMIFS('CONTRATOS 2016'!$AI:AI,'CONTRATOS 2016'!$AV:AV,A54)</f>
        <v>0</v>
      </c>
    </row>
    <row r="55" spans="1:7" x14ac:dyDescent="0.2">
      <c r="A55" s="23" t="s">
        <v>731</v>
      </c>
      <c r="B55" s="8">
        <v>52528201</v>
      </c>
      <c r="C55" s="25" t="s">
        <v>278</v>
      </c>
      <c r="D55" s="21">
        <f>COUNTIFS('CONTRATOS 2016'!AV:AV,A55,'CONTRATOS 2016'!$AI:AI,"&gt;=1")</f>
        <v>0</v>
      </c>
      <c r="E55" s="20">
        <f>SUMIFS('CONTRATOS 2016'!$AI:AI,'CONTRATOS 2016'!$AV:AV,A55)</f>
        <v>0</v>
      </c>
    </row>
    <row r="56" spans="1:7" x14ac:dyDescent="0.2">
      <c r="A56" s="23" t="s">
        <v>16</v>
      </c>
      <c r="B56" s="8">
        <v>30738603</v>
      </c>
      <c r="C56" s="25" t="s">
        <v>225</v>
      </c>
      <c r="D56" s="21">
        <f>COUNTIFS('CONTRATOS 2016'!AV:AV,A56,'CONTRATOS 2016'!$AI:AI,"&gt;=1")</f>
        <v>0</v>
      </c>
      <c r="E56" s="20">
        <f>SUMIFS('CONTRATOS 2016'!$AI:AI,'CONTRATOS 2016'!$AV:AV,A56)</f>
        <v>0</v>
      </c>
      <c r="G56" s="27"/>
    </row>
    <row r="57" spans="1:7" x14ac:dyDescent="0.2">
      <c r="A57" s="23" t="s">
        <v>537</v>
      </c>
      <c r="B57" s="8">
        <v>30237746</v>
      </c>
      <c r="C57" s="25" t="s">
        <v>162</v>
      </c>
      <c r="D57" s="21">
        <f>COUNTIFS('CONTRATOS 2016'!AV:AV,A57,'CONTRATOS 2016'!$AI:AI,"&gt;=1")</f>
        <v>0</v>
      </c>
      <c r="E57" s="20">
        <f>SUMIFS('CONTRATOS 2016'!$AI:AI,'CONTRATOS 2016'!$AV:AV,A57)</f>
        <v>0</v>
      </c>
    </row>
    <row r="58" spans="1:7" x14ac:dyDescent="0.2">
      <c r="A58" s="23" t="s">
        <v>634</v>
      </c>
      <c r="B58" s="8">
        <v>43106175</v>
      </c>
      <c r="C58" s="25" t="s">
        <v>187</v>
      </c>
      <c r="D58" s="21">
        <f>COUNTIFS('CONTRATOS 2016'!AV:AV,A58,'CONTRATOS 2016'!$AI:AI,"&gt;=1")</f>
        <v>0</v>
      </c>
      <c r="E58" s="20">
        <f>SUMIFS('CONTRATOS 2016'!$AI:AI,'CONTRATOS 2016'!$AV:AV,A58)</f>
        <v>0</v>
      </c>
    </row>
    <row r="59" spans="1:7" x14ac:dyDescent="0.2">
      <c r="A59" s="23" t="s">
        <v>1417</v>
      </c>
      <c r="B59" s="8">
        <v>1095792999</v>
      </c>
      <c r="C59" s="25" t="s">
        <v>162</v>
      </c>
      <c r="D59" s="21">
        <f>COUNTIFS('CONTRATOS 2016'!AV:AV,A59,'CONTRATOS 2016'!$AI:AI,"&gt;=1")</f>
        <v>0</v>
      </c>
      <c r="E59" s="20">
        <f>SUMIFS('CONTRATOS 2016'!$AI:AI,'CONTRATOS 2016'!$AV:AV,A59)</f>
        <v>0</v>
      </c>
    </row>
    <row r="60" spans="1:7" x14ac:dyDescent="0.2">
      <c r="A60" s="23" t="s">
        <v>703</v>
      </c>
      <c r="B60" s="8">
        <v>52279938</v>
      </c>
      <c r="C60" s="25" t="s">
        <v>162</v>
      </c>
      <c r="D60" s="21">
        <f>COUNTIFS('CONTRATOS 2016'!AV:AV,A60,'CONTRATOS 2016'!$AI:AI,"&gt;=1")</f>
        <v>0</v>
      </c>
      <c r="E60" s="20">
        <f>SUMIFS('CONTRATOS 2016'!$AI:AI,'CONTRATOS 2016'!$AV:AV,A60)</f>
        <v>0</v>
      </c>
    </row>
    <row r="61" spans="1:7" x14ac:dyDescent="0.2">
      <c r="A61" s="23" t="s">
        <v>998</v>
      </c>
      <c r="B61" s="8">
        <v>79707869</v>
      </c>
      <c r="C61" s="25" t="s">
        <v>214</v>
      </c>
      <c r="D61" s="21">
        <f>COUNTIFS('CONTRATOS 2016'!AV:AV,A61,'CONTRATOS 2016'!$AI:AI,"&gt;=1")</f>
        <v>0</v>
      </c>
      <c r="E61" s="20">
        <f>SUMIFS('CONTRATOS 2016'!$AI:AI,'CONTRATOS 2016'!$AV:AV,A61)</f>
        <v>0</v>
      </c>
    </row>
    <row r="62" spans="1:7" x14ac:dyDescent="0.2">
      <c r="A62" s="23" t="s">
        <v>1312</v>
      </c>
      <c r="B62" s="8">
        <v>1020744323</v>
      </c>
      <c r="C62" s="25" t="s">
        <v>162</v>
      </c>
      <c r="D62" s="21">
        <f>COUNTIFS('CONTRATOS 2016'!AV:AV,A62,'CONTRATOS 2016'!$AI:AI,"&gt;=1")</f>
        <v>0</v>
      </c>
      <c r="E62" s="20">
        <f>SUMIFS('CONTRATOS 2016'!$AI:AI,'CONTRATOS 2016'!$AV:AV,A62)</f>
        <v>0</v>
      </c>
    </row>
    <row r="63" spans="1:7" x14ac:dyDescent="0.2">
      <c r="A63" s="23" t="s">
        <v>724</v>
      </c>
      <c r="B63" s="8">
        <v>52454568</v>
      </c>
      <c r="C63" s="25" t="s">
        <v>186</v>
      </c>
      <c r="D63" s="21">
        <f>COUNTIFS('CONTRATOS 2016'!AV:AV,A63,'CONTRATOS 2016'!$AI:AI,"&gt;=1")</f>
        <v>0</v>
      </c>
      <c r="E63" s="20">
        <f>SUMIFS('CONTRATOS 2016'!$AI:AI,'CONTRATOS 2016'!$AV:AV,A63)</f>
        <v>0</v>
      </c>
    </row>
    <row r="64" spans="1:7" x14ac:dyDescent="0.2">
      <c r="A64" s="23" t="s">
        <v>716</v>
      </c>
      <c r="B64" s="8">
        <v>52390529</v>
      </c>
      <c r="C64" s="25" t="s">
        <v>247</v>
      </c>
      <c r="D64" s="21">
        <f>COUNTIFS('CONTRATOS 2016'!AV:AV,A64,'CONTRATOS 2016'!$AI:AI,"&gt;=1")</f>
        <v>0</v>
      </c>
      <c r="E64" s="20">
        <f>SUMIFS('CONTRATOS 2016'!$AI:AI,'CONTRATOS 2016'!$AV:AV,A64)</f>
        <v>0</v>
      </c>
    </row>
    <row r="65" spans="1:5" x14ac:dyDescent="0.2">
      <c r="A65" s="23" t="s">
        <v>772</v>
      </c>
      <c r="B65" s="8">
        <v>52917088</v>
      </c>
      <c r="C65" s="25" t="s">
        <v>264</v>
      </c>
      <c r="D65" s="21">
        <f>COUNTIFS('CONTRATOS 2016'!AV:AV,A65,'CONTRATOS 2016'!$AI:AI,"&gt;=1")</f>
        <v>0</v>
      </c>
      <c r="E65" s="20">
        <f>SUMIFS('CONTRATOS 2016'!$AI:AI,'CONTRATOS 2016'!$AV:AV,A65)</f>
        <v>0</v>
      </c>
    </row>
    <row r="66" spans="1:5" x14ac:dyDescent="0.2">
      <c r="A66" s="23" t="s">
        <v>1400</v>
      </c>
      <c r="B66" s="8">
        <v>1084735542</v>
      </c>
      <c r="C66" s="25" t="s">
        <v>255</v>
      </c>
      <c r="D66" s="21">
        <f>COUNTIFS('CONTRATOS 2016'!AV:AV,A66,'CONTRATOS 2016'!$AI:AI,"&gt;=1")</f>
        <v>0</v>
      </c>
      <c r="E66" s="20">
        <f>SUMIFS('CONTRATOS 2016'!$AI:AI,'CONTRATOS 2016'!$AV:AV,A66)</f>
        <v>0</v>
      </c>
    </row>
    <row r="67" spans="1:5" x14ac:dyDescent="0.2">
      <c r="A67" s="23" t="s">
        <v>1429</v>
      </c>
      <c r="B67" s="8">
        <v>1120216621</v>
      </c>
      <c r="C67" s="25" t="s">
        <v>184</v>
      </c>
      <c r="D67" s="21">
        <f>COUNTIFS('CONTRATOS 2016'!AV:AV,A67,'CONTRATOS 2016'!$AI:AI,"&gt;=1")</f>
        <v>0</v>
      </c>
      <c r="E67" s="20">
        <f>SUMIFS('CONTRATOS 2016'!$AI:AI,'CONTRATOS 2016'!$AV:AV,A67)</f>
        <v>0</v>
      </c>
    </row>
    <row r="68" spans="1:5" x14ac:dyDescent="0.2">
      <c r="A68" s="23" t="s">
        <v>779</v>
      </c>
      <c r="B68" s="8">
        <v>52970509</v>
      </c>
      <c r="C68" s="25" t="s">
        <v>198</v>
      </c>
      <c r="D68" s="21">
        <f>COUNTIFS('CONTRATOS 2016'!AV:AV,A68,'CONTRATOS 2016'!$AI:AI,"&gt;=1")</f>
        <v>0</v>
      </c>
      <c r="E68" s="20">
        <f>SUMIFS('CONTRATOS 2016'!$AI:AI,'CONTRATOS 2016'!$AV:AV,A68)</f>
        <v>0</v>
      </c>
    </row>
    <row r="69" spans="1:5" x14ac:dyDescent="0.2">
      <c r="A69" s="23" t="s">
        <v>1331</v>
      </c>
      <c r="B69" s="8">
        <v>1026560635</v>
      </c>
      <c r="C69" s="25" t="s">
        <v>284</v>
      </c>
      <c r="D69" s="21">
        <f>COUNTIFS('CONTRATOS 2016'!AV:AV,A69,'CONTRATOS 2016'!$AI:AI,"&gt;=1")</f>
        <v>0</v>
      </c>
      <c r="E69" s="20">
        <f>SUMIFS('CONTRATOS 2016'!$AI:AI,'CONTRATOS 2016'!$AV:AV,A69)</f>
        <v>0</v>
      </c>
    </row>
    <row r="70" spans="1:5" x14ac:dyDescent="0.2">
      <c r="A70" s="23" t="s">
        <v>296</v>
      </c>
      <c r="B70" s="8">
        <v>3170979</v>
      </c>
      <c r="C70" s="25" t="s">
        <v>167</v>
      </c>
      <c r="D70" s="21">
        <f>COUNTIFS('CONTRATOS 2016'!AV:AV,A70,'CONTRATOS 2016'!$AI:AI,"&gt;=1")</f>
        <v>0</v>
      </c>
      <c r="E70" s="20">
        <f>SUMIFS('CONTRATOS 2016'!$AI:AI,'CONTRATOS 2016'!$AV:AV,A70)</f>
        <v>0</v>
      </c>
    </row>
    <row r="71" spans="1:5" x14ac:dyDescent="0.2">
      <c r="A71" s="23" t="s">
        <v>433</v>
      </c>
      <c r="B71" s="8">
        <v>13852174</v>
      </c>
      <c r="C71" s="25" t="s">
        <v>229</v>
      </c>
      <c r="D71" s="21">
        <f>COUNTIFS('CONTRATOS 2016'!AV:AV,A71,'CONTRATOS 2016'!$AI:AI,"&gt;=1")</f>
        <v>0</v>
      </c>
      <c r="E71" s="20">
        <f>SUMIFS('CONTRATOS 2016'!$AI:AI,'CONTRATOS 2016'!$AV:AV,A71)</f>
        <v>0</v>
      </c>
    </row>
    <row r="72" spans="1:5" x14ac:dyDescent="0.2">
      <c r="A72" s="23" t="s">
        <v>951</v>
      </c>
      <c r="B72" s="8">
        <v>79264819</v>
      </c>
      <c r="C72" s="25" t="s">
        <v>162</v>
      </c>
      <c r="D72" s="21">
        <f>COUNTIFS('CONTRATOS 2016'!AV:AV,A72,'CONTRATOS 2016'!$AI:AI,"&gt;=1")</f>
        <v>0</v>
      </c>
      <c r="E72" s="20">
        <f>SUMIFS('CONTRATOS 2016'!$AI:AI,'CONTRATOS 2016'!$AV:AV,A72)</f>
        <v>0</v>
      </c>
    </row>
    <row r="73" spans="1:5" x14ac:dyDescent="0.2">
      <c r="A73" s="23" t="s">
        <v>1248</v>
      </c>
      <c r="B73" s="8">
        <v>94537372</v>
      </c>
      <c r="C73" s="25" t="s">
        <v>204</v>
      </c>
      <c r="D73" s="21">
        <f>COUNTIFS('CONTRATOS 2016'!AV:AV,A73,'CONTRATOS 2016'!$AI:AI,"&gt;=1")</f>
        <v>0</v>
      </c>
      <c r="E73" s="20">
        <f>SUMIFS('CONTRATOS 2016'!$AI:AI,'CONTRATOS 2016'!$AV:AV,A73)</f>
        <v>0</v>
      </c>
    </row>
    <row r="74" spans="1:5" x14ac:dyDescent="0.2">
      <c r="A74" s="23" t="s">
        <v>1192</v>
      </c>
      <c r="B74" s="8">
        <v>88234968</v>
      </c>
      <c r="C74" s="25" t="s">
        <v>282</v>
      </c>
      <c r="D74" s="21">
        <f>COUNTIFS('CONTRATOS 2016'!AV:AV,A74,'CONTRATOS 2016'!$AI:AI,"&gt;=1")</f>
        <v>0</v>
      </c>
      <c r="E74" s="20">
        <f>SUMIFS('CONTRATOS 2016'!$AI:AI,'CONTRATOS 2016'!$AV:AV,A74)</f>
        <v>0</v>
      </c>
    </row>
    <row r="75" spans="1:5" x14ac:dyDescent="0.2">
      <c r="A75" s="23" t="s">
        <v>1057</v>
      </c>
      <c r="B75" s="8">
        <v>80030320</v>
      </c>
      <c r="C75" s="25" t="s">
        <v>164</v>
      </c>
      <c r="D75" s="21">
        <f>COUNTIFS('CONTRATOS 2016'!AV:AV,A75,'CONTRATOS 2016'!$AI:AI,"&gt;=1")</f>
        <v>0</v>
      </c>
      <c r="E75" s="20">
        <f>SUMIFS('CONTRATOS 2016'!$AI:AI,'CONTRATOS 2016'!$AV:AV,A75)</f>
        <v>0</v>
      </c>
    </row>
    <row r="76" spans="1:5" x14ac:dyDescent="0.2">
      <c r="A76" s="23" t="s">
        <v>1405</v>
      </c>
      <c r="B76" s="8">
        <v>1085256374</v>
      </c>
      <c r="C76" s="25" t="s">
        <v>223</v>
      </c>
      <c r="D76" s="21">
        <f>COUNTIFS('CONTRATOS 2016'!AV:AV,A76,'CONTRATOS 2016'!$AI:AI,"&gt;=1")</f>
        <v>0</v>
      </c>
      <c r="E76" s="20">
        <f>SUMIFS('CONTRATOS 2016'!$AI:AI,'CONTRATOS 2016'!$AV:AV,A76)</f>
        <v>0</v>
      </c>
    </row>
    <row r="77" spans="1:5" x14ac:dyDescent="0.2">
      <c r="A77" s="23" t="s">
        <v>441</v>
      </c>
      <c r="B77" s="8">
        <v>14800778</v>
      </c>
      <c r="C77" s="25" t="s">
        <v>172</v>
      </c>
      <c r="D77" s="21">
        <f>COUNTIFS('CONTRATOS 2016'!AV:AV,A77,'CONTRATOS 2016'!$AI:AI,"&gt;=1")</f>
        <v>0</v>
      </c>
      <c r="E77" s="20">
        <f>SUMIFS('CONTRATOS 2016'!$AI:AI,'CONTRATOS 2016'!$AV:AV,A77)</f>
        <v>0</v>
      </c>
    </row>
    <row r="78" spans="1:5" x14ac:dyDescent="0.2">
      <c r="A78" s="23" t="s">
        <v>1077</v>
      </c>
      <c r="B78" s="8">
        <v>80109937</v>
      </c>
      <c r="C78" s="25" t="s">
        <v>181</v>
      </c>
      <c r="D78" s="21">
        <f>COUNTIFS('CONTRATOS 2016'!AV:AV,A78,'CONTRATOS 2016'!$AI:AI,"&gt;=1")</f>
        <v>0</v>
      </c>
      <c r="E78" s="20">
        <f>SUMIFS('CONTRATOS 2016'!$AI:AI,'CONTRATOS 2016'!$AV:AV,A78)</f>
        <v>0</v>
      </c>
    </row>
    <row r="79" spans="1:5" x14ac:dyDescent="0.2">
      <c r="A79" s="23" t="s">
        <v>1252</v>
      </c>
      <c r="B79" s="8">
        <v>98398243</v>
      </c>
      <c r="C79" s="25" t="s">
        <v>184</v>
      </c>
      <c r="D79" s="21">
        <f>COUNTIFS('CONTRATOS 2016'!AV:AV,A79,'CONTRATOS 2016'!$AI:AI,"&gt;=1")</f>
        <v>0</v>
      </c>
      <c r="E79" s="20">
        <f>SUMIFS('CONTRATOS 2016'!$AI:AI,'CONTRATOS 2016'!$AV:AV,A79)</f>
        <v>0</v>
      </c>
    </row>
    <row r="80" spans="1:5" x14ac:dyDescent="0.2">
      <c r="A80" s="23" t="s">
        <v>1296</v>
      </c>
      <c r="B80" s="8">
        <v>1017136093</v>
      </c>
      <c r="C80" s="25" t="s">
        <v>173</v>
      </c>
      <c r="D80" s="21">
        <f>COUNTIFS('CONTRATOS 2016'!AV:AV,A80,'CONTRATOS 2016'!$AI:AI,"&gt;=1")</f>
        <v>0</v>
      </c>
      <c r="E80" s="20">
        <f>SUMIFS('CONTRATOS 2016'!$AI:AI,'CONTRATOS 2016'!$AV:AV,A80)</f>
        <v>0</v>
      </c>
    </row>
    <row r="81" spans="1:5" x14ac:dyDescent="0.2">
      <c r="A81" s="23" t="s">
        <v>1117</v>
      </c>
      <c r="B81" s="8">
        <v>80495438</v>
      </c>
      <c r="C81" s="25" t="s">
        <v>208</v>
      </c>
      <c r="D81" s="21">
        <f>COUNTIFS('CONTRATOS 2016'!AV:AV,A81,'CONTRATOS 2016'!$AI:AI,"&gt;=1")</f>
        <v>0</v>
      </c>
      <c r="E81" s="20">
        <f>SUMIFS('CONTRATOS 2016'!$AI:AI,'CONTRATOS 2016'!$AV:AV,A81)</f>
        <v>0</v>
      </c>
    </row>
    <row r="82" spans="1:5" x14ac:dyDescent="0.2">
      <c r="A82" s="23" t="s">
        <v>1053</v>
      </c>
      <c r="B82" s="8">
        <v>80024627</v>
      </c>
      <c r="C82" s="25" t="s">
        <v>162</v>
      </c>
      <c r="D82" s="21">
        <f>COUNTIFS('CONTRATOS 2016'!AV:AV,A82,'CONTRATOS 2016'!$AI:AI,"&gt;=1")</f>
        <v>0</v>
      </c>
      <c r="E82" s="20">
        <f>SUMIFS('CONTRATOS 2016'!$AI:AI,'CONTRATOS 2016'!$AV:AV,A82)</f>
        <v>0</v>
      </c>
    </row>
    <row r="83" spans="1:5" x14ac:dyDescent="0.2">
      <c r="A83" s="23" t="s">
        <v>1120</v>
      </c>
      <c r="B83" s="8">
        <v>80724389</v>
      </c>
      <c r="C83" s="25" t="s">
        <v>162</v>
      </c>
      <c r="D83" s="21">
        <f>COUNTIFS('CONTRATOS 2016'!AV:AV,A83,'CONTRATOS 2016'!$AI:AI,"&gt;=1")</f>
        <v>0</v>
      </c>
      <c r="E83" s="20">
        <f>SUMIFS('CONTRATOS 2016'!$AI:AI,'CONTRATOS 2016'!$AV:AV,A83)</f>
        <v>0</v>
      </c>
    </row>
    <row r="84" spans="1:5" x14ac:dyDescent="0.2">
      <c r="A84" s="23" t="s">
        <v>860</v>
      </c>
      <c r="B84" s="8">
        <v>72005852</v>
      </c>
      <c r="C84" s="25" t="s">
        <v>201</v>
      </c>
      <c r="D84" s="21">
        <f>COUNTIFS('CONTRATOS 2016'!AV:AV,A84,'CONTRATOS 2016'!$AI:AI,"&gt;=1")</f>
        <v>0</v>
      </c>
      <c r="E84" s="20">
        <f>SUMIFS('CONTRATOS 2016'!$AI:AI,'CONTRATOS 2016'!$AV:AV,A84)</f>
        <v>0</v>
      </c>
    </row>
    <row r="85" spans="1:5" x14ac:dyDescent="0.2">
      <c r="A85" s="23" t="s">
        <v>789</v>
      </c>
      <c r="B85" s="8">
        <v>53037167</v>
      </c>
      <c r="C85" s="25" t="s">
        <v>162</v>
      </c>
      <c r="D85" s="21">
        <f>COUNTIFS('CONTRATOS 2016'!AV:AV,A85,'CONTRATOS 2016'!$AI:AI,"&gt;=1")</f>
        <v>0</v>
      </c>
      <c r="E85" s="20">
        <f>SUMIFS('CONTRATOS 2016'!$AI:AI,'CONTRATOS 2016'!$AV:AV,A85)</f>
        <v>0</v>
      </c>
    </row>
    <row r="86" spans="1:5" x14ac:dyDescent="0.2">
      <c r="A86" s="23" t="s">
        <v>384</v>
      </c>
      <c r="B86" s="8">
        <v>11390371</v>
      </c>
      <c r="C86" s="25" t="s">
        <v>214</v>
      </c>
      <c r="D86" s="21">
        <f>COUNTIFS('CONTRATOS 2016'!AV:AV,A86,'CONTRATOS 2016'!$AI:AI,"&gt;=1")</f>
        <v>0</v>
      </c>
      <c r="E86" s="20">
        <f>SUMIFS('CONTRATOS 2016'!$AI:AI,'CONTRATOS 2016'!$AV:AV,A86)</f>
        <v>0</v>
      </c>
    </row>
    <row r="87" spans="1:5" x14ac:dyDescent="0.2">
      <c r="A87" s="23" t="s">
        <v>952</v>
      </c>
      <c r="B87" s="8">
        <v>79265904</v>
      </c>
      <c r="C87" s="25" t="s">
        <v>201</v>
      </c>
      <c r="D87" s="21">
        <f>COUNTIFS('CONTRATOS 2016'!AV:AV,A87,'CONTRATOS 2016'!$AI:AI,"&gt;=1")</f>
        <v>0</v>
      </c>
      <c r="E87" s="20">
        <f>SUMIFS('CONTRATOS 2016'!$AI:AI,'CONTRATOS 2016'!$AV:AV,A87)</f>
        <v>0</v>
      </c>
    </row>
    <row r="88" spans="1:5" x14ac:dyDescent="0.2">
      <c r="A88" s="23" t="s">
        <v>759</v>
      </c>
      <c r="B88" s="8">
        <v>52843404</v>
      </c>
      <c r="C88" s="25" t="s">
        <v>162</v>
      </c>
      <c r="D88" s="21">
        <f>COUNTIFS('CONTRATOS 2016'!AV:AV,A88,'CONTRATOS 2016'!$AI:AI,"&gt;=1")</f>
        <v>0</v>
      </c>
      <c r="E88" s="20">
        <f>SUMIFS('CONTRATOS 2016'!$AI:AI,'CONTRATOS 2016'!$AV:AV,A88)</f>
        <v>0</v>
      </c>
    </row>
    <row r="89" spans="1:5" x14ac:dyDescent="0.2">
      <c r="A89" s="23" t="s">
        <v>1396</v>
      </c>
      <c r="B89" s="8">
        <v>1082901992</v>
      </c>
      <c r="C89" s="25" t="s">
        <v>192</v>
      </c>
      <c r="D89" s="21">
        <f>COUNTIFS('CONTRATOS 2016'!AV:AV,A89,'CONTRATOS 2016'!$AI:AI,"&gt;=1")</f>
        <v>0</v>
      </c>
      <c r="E89" s="20">
        <f>SUMIFS('CONTRATOS 2016'!$AI:AI,'CONTRATOS 2016'!$AV:AV,A89)</f>
        <v>0</v>
      </c>
    </row>
    <row r="90" spans="1:5" x14ac:dyDescent="0.2">
      <c r="A90" s="23" t="s">
        <v>742</v>
      </c>
      <c r="B90" s="8">
        <v>52717117</v>
      </c>
      <c r="C90" s="25" t="s">
        <v>186</v>
      </c>
      <c r="D90" s="21">
        <f>COUNTIFS('CONTRATOS 2016'!AV:AV,A90,'CONTRATOS 2016'!$AI:AI,"&gt;=1")</f>
        <v>0</v>
      </c>
      <c r="E90" s="20">
        <f>SUMIFS('CONTRATOS 2016'!$AI:AI,'CONTRATOS 2016'!$AV:AV,A90)</f>
        <v>0</v>
      </c>
    </row>
    <row r="91" spans="1:5" x14ac:dyDescent="0.2">
      <c r="A91" s="23" t="s">
        <v>803</v>
      </c>
      <c r="B91" s="8">
        <v>53118707</v>
      </c>
      <c r="C91" s="25" t="s">
        <v>162</v>
      </c>
      <c r="D91" s="21">
        <f>COUNTIFS('CONTRATOS 2016'!AV:AV,A91,'CONTRATOS 2016'!$AI:AI,"&gt;=1")</f>
        <v>0</v>
      </c>
      <c r="E91" s="20">
        <f>SUMIFS('CONTRATOS 2016'!$AI:AI,'CONTRATOS 2016'!$AV:AV,A91)</f>
        <v>0</v>
      </c>
    </row>
    <row r="92" spans="1:5" x14ac:dyDescent="0.2">
      <c r="A92" s="23" t="s">
        <v>833</v>
      </c>
      <c r="B92" s="8">
        <v>63531270</v>
      </c>
      <c r="C92" s="25" t="s">
        <v>162</v>
      </c>
      <c r="D92" s="21">
        <f>COUNTIFS('CONTRATOS 2016'!AV:AV,A92,'CONTRATOS 2016'!$AI:AI,"&gt;=1")</f>
        <v>0</v>
      </c>
      <c r="E92" s="20">
        <f>SUMIFS('CONTRATOS 2016'!$AI:AI,'CONTRATOS 2016'!$AV:AV,A92)</f>
        <v>0</v>
      </c>
    </row>
    <row r="93" spans="1:5" x14ac:dyDescent="0.2">
      <c r="A93" s="23" t="s">
        <v>1461</v>
      </c>
      <c r="B93" s="8">
        <v>52992368</v>
      </c>
      <c r="C93" s="25" t="s">
        <v>1462</v>
      </c>
      <c r="D93" s="21">
        <f>COUNTIFS('CONTRATOS 2016'!AV:AV,A93,'CONTRATOS 2016'!$AI:AI,"&gt;=1")</f>
        <v>0</v>
      </c>
      <c r="E93" s="20">
        <f>SUMIFS('CONTRATOS 2016'!$AI:AI,'CONTRATOS 2016'!$AV:AV,A93)</f>
        <v>0</v>
      </c>
    </row>
    <row r="94" spans="1:5" x14ac:dyDescent="0.2">
      <c r="A94" s="23" t="s">
        <v>685</v>
      </c>
      <c r="B94" s="8">
        <v>52031795</v>
      </c>
      <c r="C94" s="25" t="s">
        <v>264</v>
      </c>
      <c r="D94" s="21">
        <f>COUNTIFS('CONTRATOS 2016'!AV:AV,A94,'CONTRATOS 2016'!$AI:AI,"&gt;=1")</f>
        <v>0</v>
      </c>
      <c r="E94" s="20">
        <f>SUMIFS('CONTRATOS 2016'!$AI:AI,'CONTRATOS 2016'!$AV:AV,A94)</f>
        <v>0</v>
      </c>
    </row>
    <row r="95" spans="1:5" x14ac:dyDescent="0.2">
      <c r="A95" s="23" t="s">
        <v>758</v>
      </c>
      <c r="B95" s="8">
        <v>52842749</v>
      </c>
      <c r="C95" s="25" t="s">
        <v>264</v>
      </c>
      <c r="D95" s="21">
        <f>COUNTIFS('CONTRATOS 2016'!AV:AV,A95,'CONTRATOS 2016'!$AI:AI,"&gt;=1")</f>
        <v>0</v>
      </c>
      <c r="E95" s="20">
        <f>SUMIFS('CONTRATOS 2016'!$AI:AI,'CONTRATOS 2016'!$AV:AV,A95)</f>
        <v>0</v>
      </c>
    </row>
    <row r="96" spans="1:5" x14ac:dyDescent="0.2">
      <c r="A96" s="23" t="s">
        <v>718</v>
      </c>
      <c r="B96" s="8">
        <v>52409905</v>
      </c>
      <c r="C96" s="25" t="s">
        <v>214</v>
      </c>
      <c r="D96" s="21">
        <f>COUNTIFS('CONTRATOS 2016'!AV:AV,A96,'CONTRATOS 2016'!$AI:AI,"&gt;=1")</f>
        <v>0</v>
      </c>
      <c r="E96" s="20">
        <f>SUMIFS('CONTRATOS 2016'!$AI:AI,'CONTRATOS 2016'!$AV:AV,A96)</f>
        <v>0</v>
      </c>
    </row>
    <row r="97" spans="1:5" x14ac:dyDescent="0.2">
      <c r="A97" s="23" t="s">
        <v>566</v>
      </c>
      <c r="B97" s="8">
        <v>35260585</v>
      </c>
      <c r="C97" s="25" t="s">
        <v>162</v>
      </c>
      <c r="D97" s="21">
        <f>COUNTIFS('CONTRATOS 2016'!AV:AV,A97,'CONTRATOS 2016'!$AI:AI,"&gt;=1")</f>
        <v>0</v>
      </c>
      <c r="E97" s="20">
        <f>SUMIFS('CONTRATOS 2016'!$AI:AI,'CONTRATOS 2016'!$AV:AV,A97)</f>
        <v>0</v>
      </c>
    </row>
    <row r="98" spans="1:5" x14ac:dyDescent="0.2">
      <c r="A98" s="23" t="s">
        <v>1445</v>
      </c>
      <c r="B98" s="8">
        <v>1130678897</v>
      </c>
      <c r="C98" s="25" t="s">
        <v>177</v>
      </c>
      <c r="D98" s="21">
        <f>COUNTIFS('CONTRATOS 2016'!AV:AV,A98,'CONTRATOS 2016'!$AI:AI,"&gt;=1")</f>
        <v>0</v>
      </c>
      <c r="E98" s="20">
        <f>SUMIFS('CONTRATOS 2016'!$AI:AI,'CONTRATOS 2016'!$AV:AV,A98)</f>
        <v>0</v>
      </c>
    </row>
    <row r="99" spans="1:5" x14ac:dyDescent="0.2">
      <c r="A99" s="23" t="s">
        <v>1282</v>
      </c>
      <c r="B99" s="8">
        <v>1014198366</v>
      </c>
      <c r="C99" s="25" t="s">
        <v>162</v>
      </c>
      <c r="D99" s="21">
        <f>COUNTIFS('CONTRATOS 2016'!AV:AV,A99,'CONTRATOS 2016'!$AI:AI,"&gt;=1")</f>
        <v>0</v>
      </c>
      <c r="E99" s="20">
        <f>SUMIFS('CONTRATOS 2016'!$AI:AI,'CONTRATOS 2016'!$AV:AV,A99)</f>
        <v>0</v>
      </c>
    </row>
    <row r="100" spans="1:5" x14ac:dyDescent="0.2">
      <c r="A100" s="23" t="s">
        <v>547</v>
      </c>
      <c r="B100" s="8">
        <v>31573241</v>
      </c>
      <c r="C100" s="25" t="s">
        <v>183</v>
      </c>
      <c r="D100" s="21">
        <f>COUNTIFS('CONTRATOS 2016'!AV:AV,A100,'CONTRATOS 2016'!$AI:AI,"&gt;=1")</f>
        <v>0</v>
      </c>
      <c r="E100" s="20">
        <f>SUMIFS('CONTRATOS 2016'!$AI:AI,'CONTRATOS 2016'!$AV:AV,A100)</f>
        <v>0</v>
      </c>
    </row>
    <row r="101" spans="1:5" x14ac:dyDescent="0.2">
      <c r="A101" s="23" t="s">
        <v>688</v>
      </c>
      <c r="B101" s="8">
        <v>52077438</v>
      </c>
      <c r="C101" s="25" t="s">
        <v>162</v>
      </c>
      <c r="D101" s="21">
        <f>COUNTIFS('CONTRATOS 2016'!AV:AV,A101,'CONTRATOS 2016'!$AI:AI,"&gt;=1")</f>
        <v>0</v>
      </c>
      <c r="E101" s="20">
        <f>SUMIFS('CONTRATOS 2016'!$AI:AI,'CONTRATOS 2016'!$AV:AV,A101)</f>
        <v>0</v>
      </c>
    </row>
    <row r="102" spans="1:5" x14ac:dyDescent="0.2">
      <c r="A102" s="23" t="s">
        <v>1358</v>
      </c>
      <c r="B102" s="8">
        <v>1032417100</v>
      </c>
      <c r="C102" s="25" t="s">
        <v>208</v>
      </c>
      <c r="D102" s="21">
        <f>COUNTIFS('CONTRATOS 2016'!AV:AV,A102,'CONTRATOS 2016'!$AI:AI,"&gt;=1")</f>
        <v>0</v>
      </c>
      <c r="E102" s="20">
        <f>SUMIFS('CONTRATOS 2016'!$AI:AI,'CONTRATOS 2016'!$AV:AV,A102)</f>
        <v>0</v>
      </c>
    </row>
    <row r="103" spans="1:5" x14ac:dyDescent="0.2">
      <c r="A103" s="23" t="s">
        <v>1173</v>
      </c>
      <c r="B103" s="8">
        <v>87491479</v>
      </c>
      <c r="C103" s="25" t="s">
        <v>190</v>
      </c>
      <c r="D103" s="21">
        <f>COUNTIFS('CONTRATOS 2016'!AV:AV,A103,'CONTRATOS 2016'!$AI:AI,"&gt;=1")</f>
        <v>0</v>
      </c>
      <c r="E103" s="20">
        <f>SUMIFS('CONTRATOS 2016'!$AI:AI,'CONTRATOS 2016'!$AV:AV,A103)</f>
        <v>0</v>
      </c>
    </row>
    <row r="104" spans="1:5" x14ac:dyDescent="0.2">
      <c r="A104" s="23" t="s">
        <v>30</v>
      </c>
      <c r="B104" s="8">
        <v>79671646</v>
      </c>
      <c r="C104" s="25" t="s">
        <v>257</v>
      </c>
      <c r="D104" s="21">
        <f>COUNTIFS('CONTRATOS 2016'!AV:AV,A104,'CONTRATOS 2016'!$AI:AI,"&gt;=1")</f>
        <v>0</v>
      </c>
      <c r="E104" s="20">
        <f>SUMIFS('CONTRATOS 2016'!$AI:AI,'CONTRATOS 2016'!$AV:AV,A104)</f>
        <v>0</v>
      </c>
    </row>
    <row r="105" spans="1:5" x14ac:dyDescent="0.2">
      <c r="A105" s="23" t="s">
        <v>1409</v>
      </c>
      <c r="B105" s="8">
        <v>1087108403</v>
      </c>
      <c r="C105" s="25" t="s">
        <v>162</v>
      </c>
      <c r="D105" s="21">
        <f>COUNTIFS('CONTRATOS 2016'!AV:AV,A105,'CONTRATOS 2016'!$AI:AI,"&gt;=1")</f>
        <v>0</v>
      </c>
      <c r="E105" s="20">
        <f>SUMIFS('CONTRATOS 2016'!$AI:AI,'CONTRATOS 2016'!$AV:AV,A105)</f>
        <v>0</v>
      </c>
    </row>
    <row r="106" spans="1:5" x14ac:dyDescent="0.2">
      <c r="A106" s="23" t="s">
        <v>395</v>
      </c>
      <c r="B106" s="8">
        <v>11813944</v>
      </c>
      <c r="C106" s="25" t="s">
        <v>173</v>
      </c>
      <c r="D106" s="21">
        <f>COUNTIFS('CONTRATOS 2016'!AV:AV,A106,'CONTRATOS 2016'!$AI:AI,"&gt;=1")</f>
        <v>0</v>
      </c>
      <c r="E106" s="20">
        <f>SUMIFS('CONTRATOS 2016'!$AI:AI,'CONTRATOS 2016'!$AV:AV,A106)</f>
        <v>0</v>
      </c>
    </row>
    <row r="107" spans="1:5" x14ac:dyDescent="0.2">
      <c r="A107" s="23" t="s">
        <v>901</v>
      </c>
      <c r="B107" s="8">
        <v>73583050</v>
      </c>
      <c r="C107" s="25" t="s">
        <v>162</v>
      </c>
      <c r="D107" s="21">
        <f>COUNTIFS('CONTRATOS 2016'!AV:AV,A107,'CONTRATOS 2016'!$AI:AI,"&gt;=1")</f>
        <v>0</v>
      </c>
      <c r="E107" s="20">
        <f>SUMIFS('CONTRATOS 2016'!$AI:AI,'CONTRATOS 2016'!$AV:AV,A107)</f>
        <v>0</v>
      </c>
    </row>
    <row r="108" spans="1:5" x14ac:dyDescent="0.2">
      <c r="A108" s="23" t="s">
        <v>1231</v>
      </c>
      <c r="B108" s="8">
        <v>94391059</v>
      </c>
      <c r="C108" s="25" t="s">
        <v>172</v>
      </c>
      <c r="D108" s="21">
        <f>COUNTIFS('CONTRATOS 2016'!AV:AV,A108,'CONTRATOS 2016'!$AI:AI,"&gt;=1")</f>
        <v>0</v>
      </c>
      <c r="E108" s="20">
        <f>SUMIFS('CONTRATOS 2016'!$AI:AI,'CONTRATOS 2016'!$AV:AV,A108)</f>
        <v>0</v>
      </c>
    </row>
    <row r="109" spans="1:5" x14ac:dyDescent="0.2">
      <c r="A109" s="23" t="s">
        <v>1148</v>
      </c>
      <c r="B109" s="8">
        <v>85446668</v>
      </c>
      <c r="C109" s="25" t="s">
        <v>168</v>
      </c>
      <c r="D109" s="21">
        <f>COUNTIFS('CONTRATOS 2016'!AV:AV,A109,'CONTRATOS 2016'!$AI:AI,"&gt;=1")</f>
        <v>0</v>
      </c>
      <c r="E109" s="20">
        <f>SUMIFS('CONTRATOS 2016'!$AI:AI,'CONTRATOS 2016'!$AV:AV,A109)</f>
        <v>0</v>
      </c>
    </row>
    <row r="110" spans="1:5" x14ac:dyDescent="0.2">
      <c r="A110" s="23" t="s">
        <v>1149</v>
      </c>
      <c r="B110" s="8">
        <v>85459147</v>
      </c>
      <c r="C110" s="25" t="s">
        <v>192</v>
      </c>
      <c r="D110" s="21">
        <f>COUNTIFS('CONTRATOS 2016'!AV:AV,A110,'CONTRATOS 2016'!$AI:AI,"&gt;=1")</f>
        <v>0</v>
      </c>
      <c r="E110" s="20">
        <f>SUMIFS('CONTRATOS 2016'!$AI:AI,'CONTRATOS 2016'!$AV:AV,A110)</f>
        <v>0</v>
      </c>
    </row>
    <row r="111" spans="1:5" x14ac:dyDescent="0.2">
      <c r="A111" s="23" t="s">
        <v>751</v>
      </c>
      <c r="B111" s="8">
        <v>52796490</v>
      </c>
      <c r="C111" s="25" t="s">
        <v>162</v>
      </c>
      <c r="D111" s="21">
        <f>COUNTIFS('CONTRATOS 2016'!AV:AV,A111,'CONTRATOS 2016'!$AI:AI,"&gt;=1")</f>
        <v>0</v>
      </c>
      <c r="E111" s="20">
        <f>SUMIFS('CONTRATOS 2016'!$AI:AI,'CONTRATOS 2016'!$AV:AV,A111)</f>
        <v>0</v>
      </c>
    </row>
    <row r="112" spans="1:5" x14ac:dyDescent="0.2">
      <c r="A112" s="23" t="s">
        <v>582</v>
      </c>
      <c r="B112" s="8">
        <v>36950308</v>
      </c>
      <c r="C112" s="25" t="s">
        <v>223</v>
      </c>
      <c r="D112" s="21">
        <f>COUNTIFS('CONTRATOS 2016'!AV:AV,A112,'CONTRATOS 2016'!$AI:AI,"&gt;=1")</f>
        <v>0</v>
      </c>
      <c r="E112" s="20">
        <f>SUMIFS('CONTRATOS 2016'!$AI:AI,'CONTRATOS 2016'!$AV:AV,A112)</f>
        <v>0</v>
      </c>
    </row>
    <row r="113" spans="1:9" x14ac:dyDescent="0.2">
      <c r="A113" s="23" t="s">
        <v>635</v>
      </c>
      <c r="B113" s="15">
        <v>43538083</v>
      </c>
      <c r="C113" s="25" t="s">
        <v>268</v>
      </c>
      <c r="D113" s="21">
        <f>COUNTIFS('CONTRATOS 2016'!AV:AV,A113,'CONTRATOS 2016'!$AI:AI,"&gt;=1")</f>
        <v>0</v>
      </c>
      <c r="E113" s="20">
        <f>SUMIFS('CONTRATOS 2016'!$AI:AI,'CONTRATOS 2016'!$AV:AV,A113)</f>
        <v>0</v>
      </c>
    </row>
    <row r="114" spans="1:9" x14ac:dyDescent="0.2">
      <c r="A114" s="23" t="s">
        <v>135</v>
      </c>
      <c r="B114" s="8">
        <v>79412681</v>
      </c>
      <c r="C114" s="25" t="s">
        <v>195</v>
      </c>
      <c r="D114" s="21">
        <f>COUNTIFS('CONTRATOS 2016'!AV:AV,A114,'CONTRATOS 2016'!$AI:AI,"&gt;=1")</f>
        <v>0</v>
      </c>
      <c r="E114" s="20">
        <f>SUMIFS('CONTRATOS 2016'!$AI:AI,'CONTRATOS 2016'!$AV:AV,A114)</f>
        <v>0</v>
      </c>
    </row>
    <row r="115" spans="1:9" x14ac:dyDescent="0.2">
      <c r="A115" s="23" t="s">
        <v>642</v>
      </c>
      <c r="B115" s="8">
        <v>43920213</v>
      </c>
      <c r="C115" s="25" t="s">
        <v>173</v>
      </c>
      <c r="D115" s="21">
        <f>COUNTIFS('CONTRATOS 2016'!AV:AV,A115,'CONTRATOS 2016'!$AI:AI,"&gt;=1")</f>
        <v>0</v>
      </c>
      <c r="E115" s="20">
        <f>SUMIFS('CONTRATOS 2016'!$AI:AI,'CONTRATOS 2016'!$AV:AV,A115)</f>
        <v>0</v>
      </c>
    </row>
    <row r="116" spans="1:9" x14ac:dyDescent="0.2">
      <c r="A116" s="23" t="s">
        <v>739</v>
      </c>
      <c r="B116" s="8">
        <v>52581895</v>
      </c>
      <c r="C116" s="25" t="s">
        <v>257</v>
      </c>
      <c r="D116" s="21">
        <f>COUNTIFS('CONTRATOS 2016'!AV:AV,A116,'CONTRATOS 2016'!$AI:AI,"&gt;=1")</f>
        <v>0</v>
      </c>
      <c r="E116" s="20">
        <f>SUMIFS('CONTRATOS 2016'!$AI:AI,'CONTRATOS 2016'!$AV:AV,A116)</f>
        <v>0</v>
      </c>
    </row>
    <row r="117" spans="1:9" x14ac:dyDescent="0.2">
      <c r="A117" s="23" t="s">
        <v>707</v>
      </c>
      <c r="B117" s="8">
        <v>52310459</v>
      </c>
      <c r="C117" s="25" t="s">
        <v>275</v>
      </c>
      <c r="D117" s="21">
        <f>COUNTIFS('CONTRATOS 2016'!AV:AV,A117,'CONTRATOS 2016'!$AI:AI,"&gt;=1")</f>
        <v>0</v>
      </c>
      <c r="E117" s="20">
        <f>SUMIFS('CONTRATOS 2016'!$AI:AI,'CONTRATOS 2016'!$AV:AV,A117)</f>
        <v>0</v>
      </c>
    </row>
    <row r="118" spans="1:9" x14ac:dyDescent="0.2">
      <c r="A118" s="23" t="s">
        <v>663</v>
      </c>
      <c r="B118" s="8">
        <v>51768619</v>
      </c>
      <c r="C118" s="25" t="s">
        <v>274</v>
      </c>
      <c r="D118" s="21">
        <f>COUNTIFS('CONTRATOS 2016'!AV:AV,A118,'CONTRATOS 2016'!$AI:AI,"&gt;=1")</f>
        <v>0</v>
      </c>
      <c r="E118" s="20">
        <f>SUMIFS('CONTRATOS 2016'!$AI:AI,'CONTRATOS 2016'!$AV:AV,A118)</f>
        <v>0</v>
      </c>
    </row>
    <row r="119" spans="1:9" x14ac:dyDescent="0.2">
      <c r="A119" s="23" t="s">
        <v>628</v>
      </c>
      <c r="B119" s="8">
        <v>42153088</v>
      </c>
      <c r="C119" s="25" t="s">
        <v>210</v>
      </c>
      <c r="D119" s="21">
        <f>COUNTIFS('CONTRATOS 2016'!AV:AV,A119,'CONTRATOS 2016'!$AI:AI,"&gt;=1")</f>
        <v>0</v>
      </c>
      <c r="E119" s="20">
        <f>SUMIFS('CONTRATOS 2016'!$AI:AI,'CONTRATOS 2016'!$AV:AV,A119)</f>
        <v>0</v>
      </c>
    </row>
    <row r="120" spans="1:9" x14ac:dyDescent="0.2">
      <c r="A120" s="23" t="s">
        <v>785</v>
      </c>
      <c r="B120" s="8">
        <v>52992582</v>
      </c>
      <c r="C120" s="25" t="s">
        <v>162</v>
      </c>
      <c r="D120" s="21">
        <f>COUNTIFS('CONTRATOS 2016'!AV:AV,A120,'CONTRATOS 2016'!$AI:AI,"&gt;=1")</f>
        <v>0</v>
      </c>
      <c r="E120" s="20">
        <f>SUMIFS('CONTRATOS 2016'!$AI:AI,'CONTRATOS 2016'!$AV:AV,A120)</f>
        <v>0</v>
      </c>
    </row>
    <row r="121" spans="1:9" s="5" customFormat="1" x14ac:dyDescent="0.2">
      <c r="A121" s="23" t="s">
        <v>562</v>
      </c>
      <c r="B121" s="8">
        <v>33365887</v>
      </c>
      <c r="C121" s="25" t="s">
        <v>180</v>
      </c>
      <c r="D121" s="21">
        <f>COUNTIFS('CONTRATOS 2016'!AV:AV,A121,'CONTRATOS 2016'!$AI:AI,"&gt;=1")</f>
        <v>0</v>
      </c>
      <c r="E121" s="20">
        <f>SUMIFS('CONTRATOS 2016'!$AI:AI,'CONTRATOS 2016'!$AV:AV,A121)</f>
        <v>0</v>
      </c>
      <c r="F121" s="1"/>
      <c r="G121" s="1"/>
      <c r="H121" s="1"/>
      <c r="I121" s="1"/>
    </row>
    <row r="122" spans="1:9" x14ac:dyDescent="0.2">
      <c r="A122" s="23" t="s">
        <v>680</v>
      </c>
      <c r="B122" s="8">
        <v>51969566</v>
      </c>
      <c r="C122" s="25" t="s">
        <v>254</v>
      </c>
      <c r="D122" s="21">
        <f>COUNTIFS('CONTRATOS 2016'!AV:AV,A122,'CONTRATOS 2016'!$AI:AI,"&gt;=1")</f>
        <v>0</v>
      </c>
      <c r="E122" s="20">
        <f>SUMIFS('CONTRATOS 2016'!$AI:AI,'CONTRATOS 2016'!$AV:AV,A122)</f>
        <v>0</v>
      </c>
    </row>
    <row r="123" spans="1:9" x14ac:dyDescent="0.2">
      <c r="A123" s="23" t="s">
        <v>1063</v>
      </c>
      <c r="B123" s="8">
        <v>80049005</v>
      </c>
      <c r="C123" s="25" t="s">
        <v>167</v>
      </c>
      <c r="D123" s="21">
        <f>COUNTIFS('CONTRATOS 2016'!AV:AV,A123,'CONTRATOS 2016'!$AI:AI,"&gt;=1")</f>
        <v>0</v>
      </c>
      <c r="E123" s="20">
        <f>SUMIFS('CONTRATOS 2016'!$AI:AI,'CONTRATOS 2016'!$AV:AV,A123)</f>
        <v>0</v>
      </c>
    </row>
    <row r="124" spans="1:9" x14ac:dyDescent="0.2">
      <c r="A124" s="23" t="s">
        <v>1319</v>
      </c>
      <c r="B124" s="8">
        <v>1022381646</v>
      </c>
      <c r="C124" s="25" t="s">
        <v>162</v>
      </c>
      <c r="D124" s="21">
        <f>COUNTIFS('CONTRATOS 2016'!AV:AV,A124,'CONTRATOS 2016'!$AI:AI,"&gt;=1")</f>
        <v>0</v>
      </c>
      <c r="E124" s="20">
        <f>SUMIFS('CONTRATOS 2016'!$AI:AI,'CONTRATOS 2016'!$AV:AV,A124)</f>
        <v>0</v>
      </c>
    </row>
    <row r="125" spans="1:9" x14ac:dyDescent="0.2">
      <c r="A125" s="23" t="s">
        <v>532</v>
      </c>
      <c r="B125" s="8">
        <v>27087578</v>
      </c>
      <c r="C125" s="25" t="s">
        <v>223</v>
      </c>
      <c r="D125" s="21">
        <f>COUNTIFS('CONTRATOS 2016'!AV:AV,A125,'CONTRATOS 2016'!$AI:AI,"&gt;=1")</f>
        <v>0</v>
      </c>
      <c r="E125" s="20">
        <f>SUMIFS('CONTRATOS 2016'!$AI:AI,'CONTRATOS 2016'!$AV:AV,A125)</f>
        <v>0</v>
      </c>
    </row>
    <row r="126" spans="1:9" x14ac:dyDescent="0.2">
      <c r="A126" s="23" t="s">
        <v>376</v>
      </c>
      <c r="B126" s="8">
        <v>10472727</v>
      </c>
      <c r="C126" s="25" t="s">
        <v>212</v>
      </c>
      <c r="D126" s="21">
        <f>COUNTIFS('CONTRATOS 2016'!AV:AV,A126,'CONTRATOS 2016'!$AI:AI,"&gt;=1")</f>
        <v>0</v>
      </c>
      <c r="E126" s="20">
        <f>SUMIFS('CONTRATOS 2016'!$AI:AI,'CONTRATOS 2016'!$AV:AV,A126)</f>
        <v>0</v>
      </c>
    </row>
    <row r="127" spans="1:9" x14ac:dyDescent="0.2">
      <c r="A127" s="23" t="s">
        <v>1283</v>
      </c>
      <c r="B127" s="8">
        <v>1014198644</v>
      </c>
      <c r="C127" s="25" t="s">
        <v>162</v>
      </c>
      <c r="D127" s="21">
        <f>COUNTIFS('CONTRATOS 2016'!AV:AV,A127,'CONTRATOS 2016'!$AI:AI,"&gt;=1")</f>
        <v>0</v>
      </c>
      <c r="E127" s="20">
        <f>SUMIFS('CONTRATOS 2016'!$AI:AI,'CONTRATOS 2016'!$AV:AV,A127)</f>
        <v>0</v>
      </c>
    </row>
    <row r="128" spans="1:9" x14ac:dyDescent="0.2">
      <c r="A128" s="23" t="s">
        <v>344</v>
      </c>
      <c r="B128" s="8">
        <v>7730384</v>
      </c>
      <c r="C128" s="25" t="s">
        <v>200</v>
      </c>
      <c r="D128" s="21">
        <f>COUNTIFS('CONTRATOS 2016'!AV:AV,A128,'CONTRATOS 2016'!$AI:AI,"&gt;=1")</f>
        <v>0</v>
      </c>
      <c r="E128" s="20">
        <f>SUMIFS('CONTRATOS 2016'!$AI:AI,'CONTRATOS 2016'!$AV:AV,A128)</f>
        <v>0</v>
      </c>
    </row>
    <row r="129" spans="1:5" x14ac:dyDescent="0.2">
      <c r="A129" s="23" t="s">
        <v>290</v>
      </c>
      <c r="B129" s="8">
        <v>1978031</v>
      </c>
      <c r="C129" s="25" t="s">
        <v>165</v>
      </c>
      <c r="D129" s="21">
        <f>COUNTIFS('CONTRATOS 2016'!AV:AV,A129,'CONTRATOS 2016'!$AI:AI,"&gt;=1")</f>
        <v>0</v>
      </c>
      <c r="E129" s="20">
        <f>SUMIFS('CONTRATOS 2016'!$AI:AI,'CONTRATOS 2016'!$AV:AV,A129)</f>
        <v>0</v>
      </c>
    </row>
    <row r="130" spans="1:5" x14ac:dyDescent="0.2">
      <c r="A130" s="23" t="s">
        <v>51</v>
      </c>
      <c r="B130" s="8">
        <v>79448817</v>
      </c>
      <c r="C130" s="25" t="s">
        <v>272</v>
      </c>
      <c r="D130" s="21">
        <f>COUNTIFS('CONTRATOS 2016'!AV:AV,A130,'CONTRATOS 2016'!$AI:AI,"&gt;=1")</f>
        <v>0</v>
      </c>
      <c r="E130" s="20">
        <f>SUMIFS('CONTRATOS 2016'!$AI:AI,'CONTRATOS 2016'!$AV:AV,A130)</f>
        <v>0</v>
      </c>
    </row>
    <row r="131" spans="1:5" x14ac:dyDescent="0.2">
      <c r="A131" s="23" t="s">
        <v>969</v>
      </c>
      <c r="B131" s="8">
        <v>79480759</v>
      </c>
      <c r="C131" s="25" t="s">
        <v>251</v>
      </c>
      <c r="D131" s="21">
        <f>COUNTIFS('CONTRATOS 2016'!AV:AV,A131,'CONTRATOS 2016'!$AI:AI,"&gt;=1")</f>
        <v>0</v>
      </c>
      <c r="E131" s="20">
        <f>SUMIFS('CONTRATOS 2016'!$AI:AI,'CONTRATOS 2016'!$AV:AV,A131)</f>
        <v>0</v>
      </c>
    </row>
    <row r="132" spans="1:5" x14ac:dyDescent="0.2">
      <c r="A132" s="23" t="s">
        <v>1134</v>
      </c>
      <c r="B132" s="8">
        <v>80875093</v>
      </c>
      <c r="C132" s="25" t="s">
        <v>162</v>
      </c>
      <c r="D132" s="21">
        <f>COUNTIFS('CONTRATOS 2016'!AV:AV,A132,'CONTRATOS 2016'!$AI:AI,"&gt;=1")</f>
        <v>0</v>
      </c>
      <c r="E132" s="20">
        <f>SUMIFS('CONTRATOS 2016'!$AI:AI,'CONTRATOS 2016'!$AV:AV,A132)</f>
        <v>0</v>
      </c>
    </row>
    <row r="133" spans="1:5" x14ac:dyDescent="0.2">
      <c r="A133" s="23" t="s">
        <v>1074</v>
      </c>
      <c r="B133" s="8">
        <v>80086264</v>
      </c>
      <c r="C133" s="25" t="s">
        <v>245</v>
      </c>
      <c r="D133" s="21">
        <f>COUNTIFS('CONTRATOS 2016'!AV:AV,A133,'CONTRATOS 2016'!$AI:AI,"&gt;=1")</f>
        <v>0</v>
      </c>
      <c r="E133" s="20">
        <f>SUMIFS('CONTRATOS 2016'!$AI:AI,'CONTRATOS 2016'!$AV:AV,A133)</f>
        <v>0</v>
      </c>
    </row>
    <row r="134" spans="1:5" x14ac:dyDescent="0.2">
      <c r="A134" s="23" t="s">
        <v>428</v>
      </c>
      <c r="B134" s="8">
        <v>13542991</v>
      </c>
      <c r="C134" s="25" t="s">
        <v>228</v>
      </c>
      <c r="D134" s="21">
        <f>COUNTIFS('CONTRATOS 2016'!AV:AV,A134,'CONTRATOS 2016'!$AI:AI,"&gt;=1")</f>
        <v>0</v>
      </c>
      <c r="E134" s="20">
        <f>SUMIFS('CONTRATOS 2016'!$AI:AI,'CONTRATOS 2016'!$AV:AV,A134)</f>
        <v>0</v>
      </c>
    </row>
    <row r="135" spans="1:5" x14ac:dyDescent="0.2">
      <c r="A135" s="23" t="s">
        <v>1225</v>
      </c>
      <c r="B135" s="8">
        <v>94257714</v>
      </c>
      <c r="C135" s="25" t="s">
        <v>175</v>
      </c>
      <c r="D135" s="21">
        <f>COUNTIFS('CONTRATOS 2016'!AV:AV,A135,'CONTRATOS 2016'!$AI:AI,"&gt;=1")</f>
        <v>0</v>
      </c>
      <c r="E135" s="20">
        <f>SUMIFS('CONTRATOS 2016'!$AI:AI,'CONTRATOS 2016'!$AV:AV,A135)</f>
        <v>0</v>
      </c>
    </row>
    <row r="136" spans="1:5" x14ac:dyDescent="0.2">
      <c r="A136" s="23" t="s">
        <v>342</v>
      </c>
      <c r="B136" s="8">
        <v>7709557</v>
      </c>
      <c r="C136" s="25" t="s">
        <v>198</v>
      </c>
      <c r="D136" s="21">
        <f>COUNTIFS('CONTRATOS 2016'!AV:AV,A136,'CONTRATOS 2016'!$AI:AI,"&gt;=1")</f>
        <v>0</v>
      </c>
      <c r="E136" s="20">
        <f>SUMIFS('CONTRATOS 2016'!$AI:AI,'CONTRATOS 2016'!$AV:AV,A136)</f>
        <v>0</v>
      </c>
    </row>
    <row r="137" spans="1:5" x14ac:dyDescent="0.2">
      <c r="A137" s="23" t="s">
        <v>1246</v>
      </c>
      <c r="B137" s="8">
        <v>94529246</v>
      </c>
      <c r="C137" s="25" t="s">
        <v>166</v>
      </c>
      <c r="D137" s="21">
        <f>COUNTIFS('CONTRATOS 2016'!AV:AV,A137,'CONTRATOS 2016'!$AI:AI,"&gt;=1")</f>
        <v>0</v>
      </c>
      <c r="E137" s="20">
        <f>SUMIFS('CONTRATOS 2016'!$AI:AI,'CONTRATOS 2016'!$AV:AV,A137)</f>
        <v>0</v>
      </c>
    </row>
    <row r="138" spans="1:5" x14ac:dyDescent="0.2">
      <c r="A138" s="23" t="s">
        <v>1187</v>
      </c>
      <c r="B138" s="8">
        <v>88227550</v>
      </c>
      <c r="C138" s="25" t="s">
        <v>211</v>
      </c>
      <c r="D138" s="21">
        <f>COUNTIFS('CONTRATOS 2016'!AV:AV,A138,'CONTRATOS 2016'!$AI:AI,"&gt;=1")</f>
        <v>0</v>
      </c>
      <c r="E138" s="20">
        <f>SUMIFS('CONTRATOS 2016'!$AI:AI,'CONTRATOS 2016'!$AV:AV,A138)</f>
        <v>0</v>
      </c>
    </row>
    <row r="139" spans="1:5" x14ac:dyDescent="0.2">
      <c r="A139" s="23" t="s">
        <v>851</v>
      </c>
      <c r="B139" s="8">
        <v>70326688</v>
      </c>
      <c r="C139" s="25" t="s">
        <v>245</v>
      </c>
      <c r="D139" s="21">
        <f>COUNTIFS('CONTRATOS 2016'!AV:AV,A139,'CONTRATOS 2016'!$AI:AI,"&gt;=1")</f>
        <v>0</v>
      </c>
      <c r="E139" s="20">
        <f>SUMIFS('CONTRATOS 2016'!$AI:AI,'CONTRATOS 2016'!$AV:AV,A139)</f>
        <v>0</v>
      </c>
    </row>
    <row r="140" spans="1:5" x14ac:dyDescent="0.2">
      <c r="A140" s="23" t="s">
        <v>318</v>
      </c>
      <c r="B140" s="8">
        <v>6241231</v>
      </c>
      <c r="C140" s="25" t="s">
        <v>162</v>
      </c>
      <c r="D140" s="21">
        <f>COUNTIFS('CONTRATOS 2016'!AV:AV,A140,'CONTRATOS 2016'!$AI:AI,"&gt;=1")</f>
        <v>0</v>
      </c>
      <c r="E140" s="20">
        <f>SUMIFS('CONTRATOS 2016'!$AI:AI,'CONTRATOS 2016'!$AV:AV,A140)</f>
        <v>0</v>
      </c>
    </row>
    <row r="141" spans="1:5" x14ac:dyDescent="0.2">
      <c r="A141" s="23" t="s">
        <v>1395</v>
      </c>
      <c r="B141" s="8">
        <v>1077420357</v>
      </c>
      <c r="C141" s="25" t="s">
        <v>286</v>
      </c>
      <c r="D141" s="21">
        <f>COUNTIFS('CONTRATOS 2016'!AV:AV,A141,'CONTRATOS 2016'!$AI:AI,"&gt;=1")</f>
        <v>0</v>
      </c>
      <c r="E141" s="20">
        <f>SUMIFS('CONTRATOS 2016'!$AI:AI,'CONTRATOS 2016'!$AV:AV,A141)</f>
        <v>0</v>
      </c>
    </row>
    <row r="142" spans="1:5" x14ac:dyDescent="0.2">
      <c r="A142" s="23" t="s">
        <v>920</v>
      </c>
      <c r="B142" s="8">
        <v>75102771</v>
      </c>
      <c r="C142" s="25" t="s">
        <v>281</v>
      </c>
      <c r="D142" s="21">
        <f>COUNTIFS('CONTRATOS 2016'!AV:AV,A142,'CONTRATOS 2016'!$AI:AI,"&gt;=1")</f>
        <v>0</v>
      </c>
      <c r="E142" s="20">
        <f>SUMIFS('CONTRATOS 2016'!$AI:AI,'CONTRATOS 2016'!$AV:AV,A142)</f>
        <v>0</v>
      </c>
    </row>
    <row r="143" spans="1:5" x14ac:dyDescent="0.2">
      <c r="A143" s="23" t="s">
        <v>937</v>
      </c>
      <c r="B143" s="8">
        <v>78762248</v>
      </c>
      <c r="C143" s="25" t="s">
        <v>218</v>
      </c>
      <c r="D143" s="21">
        <f>COUNTIFS('CONTRATOS 2016'!AV:AV,A143,'CONTRATOS 2016'!$AI:AI,"&gt;=1")</f>
        <v>0</v>
      </c>
      <c r="E143" s="20">
        <f>SUMIFS('CONTRATOS 2016'!$AI:AI,'CONTRATOS 2016'!$AV:AV,A143)</f>
        <v>0</v>
      </c>
    </row>
    <row r="144" spans="1:5" x14ac:dyDescent="0.2">
      <c r="A144" s="23" t="s">
        <v>989</v>
      </c>
      <c r="B144" s="8">
        <v>79628920</v>
      </c>
      <c r="C144" s="25" t="s">
        <v>168</v>
      </c>
      <c r="D144" s="21">
        <f>COUNTIFS('CONTRATOS 2016'!AV:AV,A144,'CONTRATOS 2016'!$AI:AI,"&gt;=1")</f>
        <v>0</v>
      </c>
      <c r="E144" s="20">
        <f>SUMIFS('CONTRATOS 2016'!$AI:AI,'CONTRATOS 2016'!$AV:AV,A144)</f>
        <v>0</v>
      </c>
    </row>
    <row r="145" spans="1:5" x14ac:dyDescent="0.2">
      <c r="A145" s="23" t="s">
        <v>475</v>
      </c>
      <c r="B145" s="8">
        <v>18004343</v>
      </c>
      <c r="C145" s="25" t="s">
        <v>238</v>
      </c>
      <c r="D145" s="21">
        <f>COUNTIFS('CONTRATOS 2016'!AV:AV,A145,'CONTRATOS 2016'!$AI:AI,"&gt;=1")</f>
        <v>0</v>
      </c>
      <c r="E145" s="20">
        <f>SUMIFS('CONTRATOS 2016'!$AI:AI,'CONTRATOS 2016'!$AV:AV,A145)</f>
        <v>0</v>
      </c>
    </row>
    <row r="146" spans="1:5" x14ac:dyDescent="0.2">
      <c r="A146" s="23" t="s">
        <v>463</v>
      </c>
      <c r="B146" s="8">
        <v>16944624</v>
      </c>
      <c r="C146" s="25" t="s">
        <v>172</v>
      </c>
      <c r="D146" s="21">
        <f>COUNTIFS('CONTRATOS 2016'!AV:AV,A146,'CONTRATOS 2016'!$AI:AI,"&gt;=1")</f>
        <v>0</v>
      </c>
      <c r="E146" s="20">
        <f>SUMIFS('CONTRATOS 2016'!$AI:AI,'CONTRATOS 2016'!$AV:AV,A146)</f>
        <v>0</v>
      </c>
    </row>
    <row r="147" spans="1:5" x14ac:dyDescent="0.2">
      <c r="A147" s="23" t="s">
        <v>445</v>
      </c>
      <c r="B147" s="8">
        <v>15342186</v>
      </c>
      <c r="C147" s="25" t="s">
        <v>173</v>
      </c>
      <c r="D147" s="21">
        <f>COUNTIFS('CONTRATOS 2016'!AV:AV,A147,'CONTRATOS 2016'!$AI:AI,"&gt;=1")</f>
        <v>0</v>
      </c>
      <c r="E147" s="20">
        <f>SUMIFS('CONTRATOS 2016'!$AI:AI,'CONTRATOS 2016'!$AV:AV,A147)</f>
        <v>0</v>
      </c>
    </row>
    <row r="148" spans="1:5" x14ac:dyDescent="0.2">
      <c r="A148" s="23" t="s">
        <v>1158</v>
      </c>
      <c r="B148" s="8">
        <v>86048765</v>
      </c>
      <c r="C148" s="25" t="s">
        <v>162</v>
      </c>
      <c r="D148" s="21">
        <f>COUNTIFS('CONTRATOS 2016'!AV:AV,A148,'CONTRATOS 2016'!$AI:AI,"&gt;=1")</f>
        <v>0</v>
      </c>
      <c r="E148" s="20">
        <f>SUMIFS('CONTRATOS 2016'!$AI:AI,'CONTRATOS 2016'!$AV:AV,A148)</f>
        <v>0</v>
      </c>
    </row>
    <row r="149" spans="1:5" x14ac:dyDescent="0.2">
      <c r="A149" s="23" t="s">
        <v>86</v>
      </c>
      <c r="B149" s="8">
        <v>79617900</v>
      </c>
      <c r="C149" s="25" t="s">
        <v>241</v>
      </c>
      <c r="D149" s="21">
        <f>COUNTIFS('CONTRATOS 2016'!AV:AV,A149,'CONTRATOS 2016'!$AI:AI,"&gt;=1")</f>
        <v>0</v>
      </c>
      <c r="E149" s="20">
        <f>SUMIFS('CONTRATOS 2016'!$AI:AI,'CONTRATOS 2016'!$AV:AV,A149)</f>
        <v>0</v>
      </c>
    </row>
    <row r="150" spans="1:5" x14ac:dyDescent="0.2">
      <c r="A150" s="23" t="s">
        <v>1091</v>
      </c>
      <c r="B150" s="8">
        <v>80170082</v>
      </c>
      <c r="C150" s="25" t="s">
        <v>162</v>
      </c>
      <c r="D150" s="21">
        <f>COUNTIFS('CONTRATOS 2016'!AV:AV,A150,'CONTRATOS 2016'!$AI:AI,"&gt;=1")</f>
        <v>0</v>
      </c>
      <c r="E150" s="20">
        <f>SUMIFS('CONTRATOS 2016'!$AI:AI,'CONTRATOS 2016'!$AV:AV,A150)</f>
        <v>0</v>
      </c>
    </row>
    <row r="151" spans="1:5" x14ac:dyDescent="0.2">
      <c r="A151" s="23" t="s">
        <v>1021</v>
      </c>
      <c r="B151" s="8">
        <v>79866161</v>
      </c>
      <c r="C151" s="25" t="s">
        <v>233</v>
      </c>
      <c r="D151" s="21">
        <f>COUNTIFS('CONTRATOS 2016'!AV:AV,A151,'CONTRATOS 2016'!$AI:AI,"&gt;=1")</f>
        <v>0</v>
      </c>
      <c r="E151" s="20">
        <f>SUMIFS('CONTRATOS 2016'!$AI:AI,'CONTRATOS 2016'!$AV:AV,A151)</f>
        <v>0</v>
      </c>
    </row>
    <row r="152" spans="1:5" x14ac:dyDescent="0.2">
      <c r="A152" s="23" t="s">
        <v>480</v>
      </c>
      <c r="B152" s="8">
        <v>18614996</v>
      </c>
      <c r="C152" s="25" t="s">
        <v>174</v>
      </c>
      <c r="D152" s="21">
        <f>COUNTIFS('CONTRATOS 2016'!AV:AV,A152,'CONTRATOS 2016'!$AI:AI,"&gt;=1")</f>
        <v>0</v>
      </c>
      <c r="E152" s="20">
        <f>SUMIFS('CONTRATOS 2016'!$AI:AI,'CONTRATOS 2016'!$AV:AV,A152)</f>
        <v>0</v>
      </c>
    </row>
    <row r="153" spans="1:5" x14ac:dyDescent="0.2">
      <c r="A153" s="23" t="s">
        <v>366</v>
      </c>
      <c r="B153" s="8">
        <v>10022654</v>
      </c>
      <c r="C153" s="25" t="s">
        <v>209</v>
      </c>
      <c r="D153" s="21">
        <f>COUNTIFS('CONTRATOS 2016'!AV:AV,A153,'CONTRATOS 2016'!$AI:AI,"&gt;=1")</f>
        <v>0</v>
      </c>
      <c r="E153" s="20">
        <f>SUMIFS('CONTRATOS 2016'!$AI:AI,'CONTRATOS 2016'!$AV:AV,A153)</f>
        <v>0</v>
      </c>
    </row>
    <row r="154" spans="1:5" x14ac:dyDescent="0.2">
      <c r="A154" s="23" t="s">
        <v>63</v>
      </c>
      <c r="B154" s="8">
        <v>12630990</v>
      </c>
      <c r="C154" s="25" t="s">
        <v>163</v>
      </c>
      <c r="D154" s="21">
        <f>COUNTIFS('CONTRATOS 2016'!AV:AV,A154,'CONTRATOS 2016'!$AI:AI,"&gt;=1")</f>
        <v>0</v>
      </c>
      <c r="E154" s="20">
        <f>SUMIFS('CONTRATOS 2016'!$AI:AI,'CONTRATOS 2016'!$AV:AV,A154)</f>
        <v>0</v>
      </c>
    </row>
    <row r="155" spans="1:5" x14ac:dyDescent="0.2">
      <c r="A155" s="23" t="s">
        <v>1255</v>
      </c>
      <c r="B155" s="8">
        <v>98505438</v>
      </c>
      <c r="C155" s="25" t="s">
        <v>199</v>
      </c>
      <c r="D155" s="21">
        <f>COUNTIFS('CONTRATOS 2016'!AV:AV,A155,'CONTRATOS 2016'!$AI:AI,"&gt;=1")</f>
        <v>0</v>
      </c>
      <c r="E155" s="20">
        <f>SUMIFS('CONTRATOS 2016'!$AI:AI,'CONTRATOS 2016'!$AV:AV,A155)</f>
        <v>0</v>
      </c>
    </row>
    <row r="156" spans="1:5" x14ac:dyDescent="0.2">
      <c r="A156" s="23" t="s">
        <v>403</v>
      </c>
      <c r="B156" s="8">
        <v>12449224</v>
      </c>
      <c r="C156" s="25" t="s">
        <v>220</v>
      </c>
      <c r="D156" s="21">
        <f>COUNTIFS('CONTRATOS 2016'!AV:AV,A156,'CONTRATOS 2016'!$AI:AI,"&gt;=1")</f>
        <v>0</v>
      </c>
      <c r="E156" s="20">
        <f>SUMIFS('CONTRATOS 2016'!$AI:AI,'CONTRATOS 2016'!$AV:AV,A156)</f>
        <v>0</v>
      </c>
    </row>
    <row r="157" spans="1:5" x14ac:dyDescent="0.2">
      <c r="A157" s="23" t="s">
        <v>1262</v>
      </c>
      <c r="B157" s="8">
        <v>1004131614</v>
      </c>
      <c r="C157" s="25" t="s">
        <v>177</v>
      </c>
      <c r="D157" s="21">
        <f>COUNTIFS('CONTRATOS 2016'!AV:AV,A157,'CONTRATOS 2016'!$AI:AI,"&gt;=1")</f>
        <v>0</v>
      </c>
      <c r="E157" s="20">
        <f>SUMIFS('CONTRATOS 2016'!$AI:AI,'CONTRATOS 2016'!$AV:AV,A157)</f>
        <v>0</v>
      </c>
    </row>
    <row r="158" spans="1:5" x14ac:dyDescent="0.2">
      <c r="A158" s="23" t="s">
        <v>817</v>
      </c>
      <c r="B158" s="8">
        <v>59833484</v>
      </c>
      <c r="C158" s="25" t="s">
        <v>223</v>
      </c>
      <c r="D158" s="21">
        <f>COUNTIFS('CONTRATOS 2016'!AV:AV,A158,'CONTRATOS 2016'!$AI:AI,"&gt;=1")</f>
        <v>0</v>
      </c>
      <c r="E158" s="20">
        <f>SUMIFS('CONTRATOS 2016'!$AI:AI,'CONTRATOS 2016'!$AV:AV,A158)</f>
        <v>0</v>
      </c>
    </row>
    <row r="159" spans="1:5" x14ac:dyDescent="0.2">
      <c r="A159" s="23" t="s">
        <v>609</v>
      </c>
      <c r="B159" s="8">
        <v>39798495</v>
      </c>
      <c r="C159" s="25" t="s">
        <v>180</v>
      </c>
      <c r="D159" s="21">
        <f>COUNTIFS('CONTRATOS 2016'!AV:AV,A159,'CONTRATOS 2016'!$AI:AI,"&gt;=1")</f>
        <v>0</v>
      </c>
      <c r="E159" s="20">
        <f>SUMIFS('CONTRATOS 2016'!$AI:AI,'CONTRATOS 2016'!$AV:AV,A159)</f>
        <v>0</v>
      </c>
    </row>
    <row r="160" spans="1:5" x14ac:dyDescent="0.2">
      <c r="A160" s="23" t="s">
        <v>788</v>
      </c>
      <c r="B160" s="8">
        <v>53014992</v>
      </c>
      <c r="C160" s="25" t="s">
        <v>162</v>
      </c>
      <c r="D160" s="21">
        <f>COUNTIFS('CONTRATOS 2016'!AV:AV,A160,'CONTRATOS 2016'!$AI:AI,"&gt;=1")</f>
        <v>0</v>
      </c>
      <c r="E160" s="20">
        <f>SUMIFS('CONTRATOS 2016'!$AI:AI,'CONTRATOS 2016'!$AV:AV,A160)</f>
        <v>0</v>
      </c>
    </row>
    <row r="161" spans="1:5" x14ac:dyDescent="0.2">
      <c r="A161" s="23" t="s">
        <v>828</v>
      </c>
      <c r="B161" s="8">
        <v>63391361</v>
      </c>
      <c r="C161" s="25" t="s">
        <v>185</v>
      </c>
      <c r="D161" s="21">
        <f>COUNTIFS('CONTRATOS 2016'!AV:AV,A161,'CONTRATOS 2016'!$AI:AI,"&gt;=1")</f>
        <v>0</v>
      </c>
      <c r="E161" s="20">
        <f>SUMIFS('CONTRATOS 2016'!$AI:AI,'CONTRATOS 2016'!$AV:AV,A161)</f>
        <v>0</v>
      </c>
    </row>
    <row r="162" spans="1:5" x14ac:dyDescent="0.2">
      <c r="A162" s="23" t="s">
        <v>696</v>
      </c>
      <c r="B162" s="8">
        <v>52243175</v>
      </c>
      <c r="C162" s="25" t="s">
        <v>162</v>
      </c>
      <c r="D162" s="21">
        <f>COUNTIFS('CONTRATOS 2016'!AV:AV,A162,'CONTRATOS 2016'!$AI:AI,"&gt;=1")</f>
        <v>0</v>
      </c>
      <c r="E162" s="20">
        <f>SUMIFS('CONTRATOS 2016'!$AI:AI,'CONTRATOS 2016'!$AV:AV,A162)</f>
        <v>0</v>
      </c>
    </row>
    <row r="163" spans="1:5" x14ac:dyDescent="0.2">
      <c r="A163" s="23" t="s">
        <v>725</v>
      </c>
      <c r="B163" s="8">
        <v>52478386</v>
      </c>
      <c r="C163" s="25" t="s">
        <v>262</v>
      </c>
      <c r="D163" s="21">
        <f>COUNTIFS('CONTRATOS 2016'!AV:AV,A163,'CONTRATOS 2016'!$AI:AI,"&gt;=1")</f>
        <v>0</v>
      </c>
      <c r="E163" s="20">
        <f>SUMIFS('CONTRATOS 2016'!$AI:AI,'CONTRATOS 2016'!$AV:AV,A163)</f>
        <v>0</v>
      </c>
    </row>
    <row r="164" spans="1:5" x14ac:dyDescent="0.2">
      <c r="A164" s="23" t="s">
        <v>771</v>
      </c>
      <c r="B164" s="8">
        <v>52905908</v>
      </c>
      <c r="C164" s="25" t="s">
        <v>279</v>
      </c>
      <c r="D164" s="21">
        <f>COUNTIFS('CONTRATOS 2016'!AV:AV,A164,'CONTRATOS 2016'!$AI:AI,"&gt;=1")</f>
        <v>0</v>
      </c>
      <c r="E164" s="20">
        <f>SUMIFS('CONTRATOS 2016'!$AI:AI,'CONTRATOS 2016'!$AV:AV,A164)</f>
        <v>0</v>
      </c>
    </row>
    <row r="165" spans="1:5" x14ac:dyDescent="0.2">
      <c r="A165" s="23" t="s">
        <v>553</v>
      </c>
      <c r="B165" s="8">
        <v>31959537</v>
      </c>
      <c r="C165" s="25" t="s">
        <v>253</v>
      </c>
      <c r="D165" s="21">
        <f>COUNTIFS('CONTRATOS 2016'!AV:AV,A165,'CONTRATOS 2016'!$AI:AI,"&gt;=1")</f>
        <v>0</v>
      </c>
      <c r="E165" s="20">
        <f>SUMIFS('CONTRATOS 2016'!$AI:AI,'CONTRATOS 2016'!$AV:AV,A165)</f>
        <v>0</v>
      </c>
    </row>
    <row r="166" spans="1:5" x14ac:dyDescent="0.2">
      <c r="A166" s="23" t="s">
        <v>1220</v>
      </c>
      <c r="B166" s="8">
        <v>93401699</v>
      </c>
      <c r="C166" s="25" t="s">
        <v>164</v>
      </c>
      <c r="D166" s="21">
        <f>COUNTIFS('CONTRATOS 2016'!AV:AV,A166,'CONTRATOS 2016'!$AI:AI,"&gt;=1")</f>
        <v>0</v>
      </c>
      <c r="E166" s="20">
        <f>SUMIFS('CONTRATOS 2016'!$AI:AI,'CONTRATOS 2016'!$AV:AV,A166)</f>
        <v>0</v>
      </c>
    </row>
    <row r="167" spans="1:5" x14ac:dyDescent="0.2">
      <c r="A167" s="23" t="s">
        <v>974</v>
      </c>
      <c r="B167" s="8">
        <v>79533179</v>
      </c>
      <c r="C167" s="25" t="s">
        <v>208</v>
      </c>
      <c r="D167" s="21">
        <f>COUNTIFS('CONTRATOS 2016'!AV:AV,A167,'CONTRATOS 2016'!$AI:AI,"&gt;=1")</f>
        <v>0</v>
      </c>
      <c r="E167" s="20">
        <f>SUMIFS('CONTRATOS 2016'!$AI:AI,'CONTRATOS 2016'!$AV:AV,A167)</f>
        <v>0</v>
      </c>
    </row>
    <row r="168" spans="1:5" x14ac:dyDescent="0.2">
      <c r="A168" s="23" t="s">
        <v>380</v>
      </c>
      <c r="B168" s="8">
        <v>11001567</v>
      </c>
      <c r="C168" s="25" t="s">
        <v>188</v>
      </c>
      <c r="D168" s="21">
        <f>COUNTIFS('CONTRATOS 2016'!AV:AV,A168,'CONTRATOS 2016'!$AI:AI,"&gt;=1")</f>
        <v>0</v>
      </c>
      <c r="E168" s="20">
        <f>SUMIFS('CONTRATOS 2016'!$AI:AI,'CONTRATOS 2016'!$AV:AV,A168)</f>
        <v>0</v>
      </c>
    </row>
    <row r="169" spans="1:5" x14ac:dyDescent="0.2">
      <c r="A169" s="23" t="s">
        <v>477</v>
      </c>
      <c r="B169" s="8">
        <v>18400946</v>
      </c>
      <c r="C169" s="25" t="s">
        <v>187</v>
      </c>
      <c r="D169" s="21">
        <f>COUNTIFS('CONTRATOS 2016'!AV:AV,A169,'CONTRATOS 2016'!$AI:AI,"&gt;=1")</f>
        <v>0</v>
      </c>
      <c r="E169" s="20">
        <f>SUMIFS('CONTRATOS 2016'!$AI:AI,'CONTRATOS 2016'!$AV:AV,A169)</f>
        <v>0</v>
      </c>
    </row>
    <row r="170" spans="1:5" x14ac:dyDescent="0.2">
      <c r="A170" s="23" t="s">
        <v>1001</v>
      </c>
      <c r="B170" s="8">
        <v>79735044</v>
      </c>
      <c r="C170" s="25" t="s">
        <v>162</v>
      </c>
      <c r="D170" s="21">
        <f>COUNTIFS('CONTRATOS 2016'!AV:AV,A170,'CONTRATOS 2016'!$AI:AI,"&gt;=1")</f>
        <v>0</v>
      </c>
      <c r="E170" s="20">
        <f>SUMIFS('CONTRATOS 2016'!$AI:AI,'CONTRATOS 2016'!$AV:AV,A170)</f>
        <v>0</v>
      </c>
    </row>
    <row r="171" spans="1:5" x14ac:dyDescent="0.2">
      <c r="A171" s="23" t="s">
        <v>374</v>
      </c>
      <c r="B171" s="8">
        <v>10287375</v>
      </c>
      <c r="C171" s="25" t="s">
        <v>194</v>
      </c>
      <c r="D171" s="21">
        <f>COUNTIFS('CONTRATOS 2016'!AV:AV,A171,'CONTRATOS 2016'!$AI:AI,"&gt;=1")</f>
        <v>0</v>
      </c>
      <c r="E171" s="20">
        <f>SUMIFS('CONTRATOS 2016'!$AI:AI,'CONTRATOS 2016'!$AV:AV,A171)</f>
        <v>0</v>
      </c>
    </row>
    <row r="172" spans="1:5" x14ac:dyDescent="0.2">
      <c r="A172" s="23" t="s">
        <v>1421</v>
      </c>
      <c r="B172" s="8">
        <v>1112459696</v>
      </c>
      <c r="C172" s="25" t="s">
        <v>168</v>
      </c>
      <c r="D172" s="21">
        <f>COUNTIFS('CONTRATOS 2016'!AV:AV,A172,'CONTRATOS 2016'!$AI:AI,"&gt;=1")</f>
        <v>0</v>
      </c>
      <c r="E172" s="20">
        <f>SUMIFS('CONTRATOS 2016'!$AI:AI,'CONTRATOS 2016'!$AV:AV,A172)</f>
        <v>0</v>
      </c>
    </row>
    <row r="173" spans="1:5" x14ac:dyDescent="0.2">
      <c r="A173" s="23" t="s">
        <v>336</v>
      </c>
      <c r="B173" s="8">
        <v>7559186</v>
      </c>
      <c r="C173" s="25" t="s">
        <v>172</v>
      </c>
      <c r="D173" s="21">
        <f>COUNTIFS('CONTRATOS 2016'!AV:AV,A173,'CONTRATOS 2016'!$AI:AI,"&gt;=1")</f>
        <v>0</v>
      </c>
      <c r="E173" s="20">
        <f>SUMIFS('CONTRATOS 2016'!$AI:AI,'CONTRATOS 2016'!$AV:AV,A173)</f>
        <v>0</v>
      </c>
    </row>
    <row r="174" spans="1:5" x14ac:dyDescent="0.2">
      <c r="A174" s="23" t="s">
        <v>1045</v>
      </c>
      <c r="B174" s="8">
        <v>79977995</v>
      </c>
      <c r="C174" s="25" t="s">
        <v>162</v>
      </c>
      <c r="D174" s="21">
        <f>COUNTIFS('CONTRATOS 2016'!AV:AV,A174,'CONTRATOS 2016'!$AI:AI,"&gt;=1")</f>
        <v>0</v>
      </c>
      <c r="E174" s="20">
        <f>SUMIFS('CONTRATOS 2016'!$AI:AI,'CONTRATOS 2016'!$AV:AV,A174)</f>
        <v>0</v>
      </c>
    </row>
    <row r="175" spans="1:5" x14ac:dyDescent="0.2">
      <c r="A175" s="23" t="s">
        <v>378</v>
      </c>
      <c r="B175" s="8">
        <v>10742495</v>
      </c>
      <c r="C175" s="25" t="s">
        <v>213</v>
      </c>
      <c r="D175" s="21">
        <f>COUNTIFS('CONTRATOS 2016'!AV:AV,A175,'CONTRATOS 2016'!$AI:AI,"&gt;=1")</f>
        <v>0</v>
      </c>
      <c r="E175" s="20">
        <f>SUMIFS('CONTRATOS 2016'!$AI:AI,'CONTRATOS 2016'!$AV:AV,A175)</f>
        <v>0</v>
      </c>
    </row>
    <row r="176" spans="1:5" x14ac:dyDescent="0.2">
      <c r="A176" s="23" t="s">
        <v>1009</v>
      </c>
      <c r="B176" s="8">
        <v>79777963</v>
      </c>
      <c r="C176" s="25" t="s">
        <v>107</v>
      </c>
      <c r="D176" s="21">
        <f>COUNTIFS('CONTRATOS 2016'!AV:AV,A176,'CONTRATOS 2016'!$AI:AI,"&gt;=1")</f>
        <v>0</v>
      </c>
      <c r="E176" s="20">
        <f>SUMIFS('CONTRATOS 2016'!$AI:AI,'CONTRATOS 2016'!$AV:AV,A176)</f>
        <v>0</v>
      </c>
    </row>
    <row r="177" spans="1:5" x14ac:dyDescent="0.2">
      <c r="A177" s="23" t="s">
        <v>481</v>
      </c>
      <c r="B177" s="8">
        <v>18618990</v>
      </c>
      <c r="C177" s="25" t="s">
        <v>162</v>
      </c>
      <c r="D177" s="21">
        <f>COUNTIFS('CONTRATOS 2016'!AV:AV,A177,'CONTRATOS 2016'!$AI:AI,"&gt;=1")</f>
        <v>0</v>
      </c>
      <c r="E177" s="20">
        <f>SUMIFS('CONTRATOS 2016'!$AI:AI,'CONTRATOS 2016'!$AV:AV,A177)</f>
        <v>0</v>
      </c>
    </row>
    <row r="178" spans="1:5" x14ac:dyDescent="0.2">
      <c r="A178" s="23" t="s">
        <v>523</v>
      </c>
      <c r="B178" s="8">
        <v>24728406</v>
      </c>
      <c r="C178" s="25" t="s">
        <v>231</v>
      </c>
      <c r="D178" s="21">
        <f>COUNTIFS('CONTRATOS 2016'!AV:AV,A178,'CONTRATOS 2016'!$AI:AI,"&gt;=1")</f>
        <v>0</v>
      </c>
      <c r="E178" s="20">
        <f>SUMIFS('CONTRATOS 2016'!$AI:AI,'CONTRATOS 2016'!$AV:AV,A178)</f>
        <v>0</v>
      </c>
    </row>
    <row r="179" spans="1:5" x14ac:dyDescent="0.2">
      <c r="A179" s="23" t="s">
        <v>587</v>
      </c>
      <c r="B179" s="8">
        <v>37752673</v>
      </c>
      <c r="C179" s="25" t="s">
        <v>162</v>
      </c>
      <c r="D179" s="21">
        <f>COUNTIFS('CONTRATOS 2016'!AV:AV,A179,'CONTRATOS 2016'!$AI:AI,"&gt;=1")</f>
        <v>0</v>
      </c>
      <c r="E179" s="20">
        <f>SUMIFS('CONTRATOS 2016'!$AI:AI,'CONTRATOS 2016'!$AV:AV,A179)</f>
        <v>0</v>
      </c>
    </row>
    <row r="180" spans="1:5" x14ac:dyDescent="0.2">
      <c r="A180" s="23" t="s">
        <v>1381</v>
      </c>
      <c r="B180" s="8">
        <v>1053783217</v>
      </c>
      <c r="C180" s="25" t="s">
        <v>286</v>
      </c>
      <c r="D180" s="21">
        <f>COUNTIFS('CONTRATOS 2016'!AV:AV,A180,'CONTRATOS 2016'!$AI:AI,"&gt;=1")</f>
        <v>0</v>
      </c>
      <c r="E180" s="20">
        <f>SUMIFS('CONTRATOS 2016'!$AI:AI,'CONTRATOS 2016'!$AV:AV,A180)</f>
        <v>0</v>
      </c>
    </row>
    <row r="181" spans="1:5" x14ac:dyDescent="0.2">
      <c r="A181" s="23" t="s">
        <v>1341</v>
      </c>
      <c r="B181" s="8">
        <v>1031130359</v>
      </c>
      <c r="C181" s="25" t="s">
        <v>162</v>
      </c>
      <c r="D181" s="21">
        <f>COUNTIFS('CONTRATOS 2016'!AV:AV,A181,'CONTRATOS 2016'!$AI:AI,"&gt;=1")</f>
        <v>0</v>
      </c>
      <c r="E181" s="20">
        <f>SUMIFS('CONTRATOS 2016'!$AI:AI,'CONTRATOS 2016'!$AV:AV,A181)</f>
        <v>0</v>
      </c>
    </row>
    <row r="182" spans="1:5" x14ac:dyDescent="0.2">
      <c r="A182" s="23" t="s">
        <v>1336</v>
      </c>
      <c r="B182" s="8">
        <v>1030555073</v>
      </c>
      <c r="C182" s="25" t="s">
        <v>162</v>
      </c>
      <c r="D182" s="21">
        <f>COUNTIFS('CONTRATOS 2016'!AV:AV,A182,'CONTRATOS 2016'!$AI:AI,"&gt;=1")</f>
        <v>0</v>
      </c>
      <c r="E182" s="20">
        <f>SUMIFS('CONTRATOS 2016'!$AI:AI,'CONTRATOS 2016'!$AV:AV,A182)</f>
        <v>0</v>
      </c>
    </row>
    <row r="183" spans="1:5" x14ac:dyDescent="0.2">
      <c r="A183" s="23" t="s">
        <v>1300</v>
      </c>
      <c r="B183" s="8">
        <v>1018418839</v>
      </c>
      <c r="C183" s="25" t="s">
        <v>162</v>
      </c>
      <c r="D183" s="21">
        <f>COUNTIFS('CONTRATOS 2016'!AV:AV,A183,'CONTRATOS 2016'!$AI:AI,"&gt;=1")</f>
        <v>0</v>
      </c>
      <c r="E183" s="20">
        <f>SUMIFS('CONTRATOS 2016'!$AI:AI,'CONTRATOS 2016'!$AV:AV,A183)</f>
        <v>0</v>
      </c>
    </row>
    <row r="184" spans="1:5" x14ac:dyDescent="0.2">
      <c r="A184" s="23" t="s">
        <v>773</v>
      </c>
      <c r="B184" s="8">
        <v>52930442</v>
      </c>
      <c r="C184" s="25" t="s">
        <v>246</v>
      </c>
      <c r="D184" s="21">
        <f>COUNTIFS('CONTRATOS 2016'!AV:AV,A184,'CONTRATOS 2016'!$AI:AI,"&gt;=1")</f>
        <v>0</v>
      </c>
      <c r="E184" s="20">
        <f>SUMIFS('CONTRATOS 2016'!$AI:AI,'CONTRATOS 2016'!$AV:AV,A184)</f>
        <v>0</v>
      </c>
    </row>
    <row r="185" spans="1:5" x14ac:dyDescent="0.2">
      <c r="A185" s="23" t="s">
        <v>693</v>
      </c>
      <c r="B185" s="8">
        <v>52169469</v>
      </c>
      <c r="C185" s="25" t="s">
        <v>230</v>
      </c>
      <c r="D185" s="21">
        <f>COUNTIFS('CONTRATOS 2016'!AV:AV,A185,'CONTRATOS 2016'!$AI:AI,"&gt;=1")</f>
        <v>0</v>
      </c>
      <c r="E185" s="20">
        <f>SUMIFS('CONTRATOS 2016'!$AI:AI,'CONTRATOS 2016'!$AV:AV,A185)</f>
        <v>0</v>
      </c>
    </row>
    <row r="186" spans="1:5" x14ac:dyDescent="0.2">
      <c r="A186" s="23" t="s">
        <v>699</v>
      </c>
      <c r="B186" s="8">
        <v>52260482</v>
      </c>
      <c r="C186" s="25" t="s">
        <v>254</v>
      </c>
      <c r="D186" s="21">
        <f>COUNTIFS('CONTRATOS 2016'!AV:AV,A186,'CONTRATOS 2016'!$AI:AI,"&gt;=1")</f>
        <v>0</v>
      </c>
      <c r="E186" s="20">
        <f>SUMIFS('CONTRATOS 2016'!$AI:AI,'CONTRATOS 2016'!$AV:AV,A186)</f>
        <v>0</v>
      </c>
    </row>
    <row r="187" spans="1:5" x14ac:dyDescent="0.2">
      <c r="A187" s="26" t="s">
        <v>1468</v>
      </c>
      <c r="B187" s="7">
        <v>52260482</v>
      </c>
      <c r="C187" s="25" t="s">
        <v>1482</v>
      </c>
      <c r="D187" s="21">
        <f>COUNTIFS('CONTRATOS 2016'!AV:AV,A187,'CONTRATOS 2016'!$AI:AI,"&gt;=1")</f>
        <v>0</v>
      </c>
      <c r="E187" s="20">
        <f>SUMIFS('CONTRATOS 2016'!$AI:AI,'CONTRATOS 2016'!$AV:AV,A187)</f>
        <v>0</v>
      </c>
    </row>
    <row r="188" spans="1:5" x14ac:dyDescent="0.2">
      <c r="A188" s="23" t="s">
        <v>1354</v>
      </c>
      <c r="B188" s="8">
        <v>1032386606</v>
      </c>
      <c r="C188" s="25" t="s">
        <v>162</v>
      </c>
      <c r="D188" s="21">
        <f>COUNTIFS('CONTRATOS 2016'!AV:AV,A188,'CONTRATOS 2016'!$AI:AI,"&gt;=1")</f>
        <v>0</v>
      </c>
      <c r="E188" s="20">
        <f>SUMIFS('CONTRATOS 2016'!$AI:AI,'CONTRATOS 2016'!$AV:AV,A188)</f>
        <v>0</v>
      </c>
    </row>
    <row r="189" spans="1:5" x14ac:dyDescent="0.2">
      <c r="A189" s="23" t="s">
        <v>1460</v>
      </c>
      <c r="B189" s="8">
        <v>66924629</v>
      </c>
      <c r="C189" s="25" t="s">
        <v>256</v>
      </c>
      <c r="D189" s="21">
        <f>COUNTIFS('CONTRATOS 2016'!AV:AV,A189,'CONTRATOS 2016'!$AI:AI,"&gt;=1")</f>
        <v>0</v>
      </c>
      <c r="E189" s="20">
        <f>SUMIFS('CONTRATOS 2016'!$AI:AI,'CONTRATOS 2016'!$AV:AV,A189)</f>
        <v>0</v>
      </c>
    </row>
    <row r="190" spans="1:5" x14ac:dyDescent="0.2">
      <c r="A190" s="23" t="s">
        <v>607</v>
      </c>
      <c r="B190" s="8">
        <v>39759737</v>
      </c>
      <c r="C190" s="25" t="s">
        <v>254</v>
      </c>
      <c r="D190" s="21">
        <f>COUNTIFS('CONTRATOS 2016'!AV:AV,A190,'CONTRATOS 2016'!$AI:AI,"&gt;=1")</f>
        <v>0</v>
      </c>
      <c r="E190" s="20">
        <f>SUMIFS('CONTRATOS 2016'!$AI:AI,'CONTRATOS 2016'!$AV:AV,A190)</f>
        <v>0</v>
      </c>
    </row>
    <row r="191" spans="1:5" x14ac:dyDescent="0.2">
      <c r="A191" s="23" t="s">
        <v>638</v>
      </c>
      <c r="B191" s="8">
        <v>43695522</v>
      </c>
      <c r="C191" s="25" t="s">
        <v>173</v>
      </c>
      <c r="D191" s="21">
        <f>COUNTIFS('CONTRATOS 2016'!AV:AV,A191,'CONTRATOS 2016'!$AI:AI,"&gt;=1")</f>
        <v>0</v>
      </c>
      <c r="E191" s="20">
        <f>SUMIFS('CONTRATOS 2016'!$AI:AI,'CONTRATOS 2016'!$AV:AV,A191)</f>
        <v>0</v>
      </c>
    </row>
    <row r="192" spans="1:5" x14ac:dyDescent="0.2">
      <c r="A192" s="23" t="s">
        <v>637</v>
      </c>
      <c r="B192" s="16">
        <v>43602333</v>
      </c>
      <c r="C192" s="25" t="s">
        <v>237</v>
      </c>
      <c r="D192" s="21">
        <f>COUNTIFS('CONTRATOS 2016'!AV:AV,A192,'CONTRATOS 2016'!$AI:AI,"&gt;=1")</f>
        <v>0</v>
      </c>
      <c r="E192" s="20">
        <f>SUMIFS('CONTRATOS 2016'!$AI:AI,'CONTRATOS 2016'!$AV:AV,A192)</f>
        <v>0</v>
      </c>
    </row>
    <row r="193" spans="1:47" x14ac:dyDescent="0.2">
      <c r="A193" s="23" t="s">
        <v>75</v>
      </c>
      <c r="B193" s="8">
        <v>51787560</v>
      </c>
      <c r="C193" s="25" t="s">
        <v>227</v>
      </c>
      <c r="D193" s="21">
        <f>COUNTIFS('CONTRATOS 2016'!AV:AV,A193,'CONTRATOS 2016'!$AI:AI,"&gt;=1")</f>
        <v>0</v>
      </c>
      <c r="E193" s="20">
        <f>SUMIFS('CONTRATOS 2016'!$AI:AI,'CONTRATOS 2016'!$AV:AV,A193)</f>
        <v>0</v>
      </c>
    </row>
    <row r="194" spans="1:47" x14ac:dyDescent="0.2">
      <c r="A194" s="23" t="s">
        <v>575</v>
      </c>
      <c r="B194" s="8">
        <v>36543472</v>
      </c>
      <c r="C194" s="25" t="s">
        <v>192</v>
      </c>
      <c r="D194" s="21">
        <f>COUNTIFS('CONTRATOS 2016'!AV:AV,A194,'CONTRATOS 2016'!$AI:AI,"&gt;=1")</f>
        <v>0</v>
      </c>
      <c r="E194" s="20">
        <f>SUMIFS('CONTRATOS 2016'!$AI:AI,'CONTRATOS 2016'!$AV:AV,A194)</f>
        <v>0</v>
      </c>
    </row>
    <row r="195" spans="1:47" x14ac:dyDescent="0.2">
      <c r="A195" s="23" t="s">
        <v>1227</v>
      </c>
      <c r="B195" s="8">
        <v>94330671</v>
      </c>
      <c r="C195" s="25" t="s">
        <v>175</v>
      </c>
      <c r="D195" s="21">
        <f>COUNTIFS('CONTRATOS 2016'!AV:AV,A195,'CONTRATOS 2016'!$AI:AI,"&gt;=1")</f>
        <v>0</v>
      </c>
      <c r="E195" s="20">
        <f>SUMIFS('CONTRATOS 2016'!$AI:AI,'CONTRATOS 2016'!$AV:AV,A195)</f>
        <v>0</v>
      </c>
    </row>
    <row r="196" spans="1:47" x14ac:dyDescent="0.2">
      <c r="A196" s="23" t="s">
        <v>409</v>
      </c>
      <c r="B196" s="8">
        <v>12748324</v>
      </c>
      <c r="C196" s="25" t="s">
        <v>223</v>
      </c>
      <c r="D196" s="21">
        <f>COUNTIFS('CONTRATOS 2016'!AV:AV,A196,'CONTRATOS 2016'!$AI:AI,"&gt;=1")</f>
        <v>0</v>
      </c>
      <c r="E196" s="20">
        <f>SUMIFS('CONTRATOS 2016'!$AI:AI,'CONTRATOS 2016'!$AV:AV,A196)</f>
        <v>0</v>
      </c>
    </row>
    <row r="197" spans="1:47" x14ac:dyDescent="0.2">
      <c r="A197" s="23" t="s">
        <v>62</v>
      </c>
      <c r="B197" s="8">
        <v>21094954</v>
      </c>
      <c r="C197" s="25" t="s">
        <v>244</v>
      </c>
      <c r="D197" s="21">
        <f>COUNTIFS('CONTRATOS 2016'!AV:AV,A197,'CONTRATOS 2016'!$AI:AI,"&gt;=1")</f>
        <v>0</v>
      </c>
      <c r="E197" s="20">
        <f>SUMIFS('CONTRATOS 2016'!$AI:AI,'CONTRATOS 2016'!$AV:AV,A197)</f>
        <v>0</v>
      </c>
    </row>
    <row r="198" spans="1:47" x14ac:dyDescent="0.2">
      <c r="A198" s="23" t="s">
        <v>1284</v>
      </c>
      <c r="B198" s="8">
        <v>1014206549</v>
      </c>
      <c r="C198" s="25" t="s">
        <v>205</v>
      </c>
      <c r="D198" s="21">
        <f>COUNTIFS('CONTRATOS 2016'!AV:AV,A198,'CONTRATOS 2016'!$AI:AI,"&gt;=1")</f>
        <v>0</v>
      </c>
      <c r="E198" s="20">
        <f>SUMIFS('CONTRATOS 2016'!$AI:AI,'CONTRATOS 2016'!$AV:AV,A198)</f>
        <v>0</v>
      </c>
    </row>
    <row r="199" spans="1:47" x14ac:dyDescent="0.2">
      <c r="A199" s="23" t="s">
        <v>1301</v>
      </c>
      <c r="B199" s="8">
        <v>1018419063</v>
      </c>
      <c r="C199" s="25" t="s">
        <v>162</v>
      </c>
      <c r="D199" s="21">
        <f>COUNTIFS('CONTRATOS 2016'!AV:AV,A199,'CONTRATOS 2016'!$AI:AI,"&gt;=1")</f>
        <v>0</v>
      </c>
      <c r="E199" s="20">
        <f>SUMIFS('CONTRATOS 2016'!$AI:AI,'CONTRATOS 2016'!$AV:AV,A199)</f>
        <v>0</v>
      </c>
    </row>
    <row r="200" spans="1:47" x14ac:dyDescent="0.2">
      <c r="A200" s="23" t="s">
        <v>895</v>
      </c>
      <c r="B200" s="8">
        <v>73191311</v>
      </c>
      <c r="C200" s="25" t="s">
        <v>232</v>
      </c>
      <c r="D200" s="21">
        <f>COUNTIFS('CONTRATOS 2016'!AV:AV,A200,'CONTRATOS 2016'!$AI:AI,"&gt;=1")</f>
        <v>0</v>
      </c>
      <c r="E200" s="20">
        <f>SUMIFS('CONTRATOS 2016'!$AI:AI,'CONTRATOS 2016'!$AV:AV,A200)</f>
        <v>0</v>
      </c>
    </row>
    <row r="201" spans="1:47" x14ac:dyDescent="0.2">
      <c r="A201" s="23" t="s">
        <v>1132</v>
      </c>
      <c r="B201" s="8">
        <v>80829521</v>
      </c>
      <c r="C201" s="25" t="s">
        <v>186</v>
      </c>
      <c r="D201" s="21">
        <v>46</v>
      </c>
      <c r="E201" s="20">
        <f>SUMIFS('CONTRATOS 2016'!$AI:AI,'CONTRATOS 2016'!$AV:AV,A201)</f>
        <v>0</v>
      </c>
      <c r="AU201" s="1" t="s">
        <v>45</v>
      </c>
    </row>
    <row r="202" spans="1:47" x14ac:dyDescent="0.2">
      <c r="A202" s="23" t="s">
        <v>1132</v>
      </c>
      <c r="B202" s="8" t="s">
        <v>2527</v>
      </c>
      <c r="C202" s="25" t="s">
        <v>186</v>
      </c>
      <c r="D202" s="21">
        <v>47</v>
      </c>
      <c r="E202" s="20">
        <f>SUMIFS('CONTRATOS 2016'!$AI:AI,'CONTRATOS 2016'!$AV:AV,A202)</f>
        <v>0</v>
      </c>
      <c r="AU202" s="1" t="s">
        <v>45</v>
      </c>
    </row>
    <row r="203" spans="1:47" x14ac:dyDescent="0.2">
      <c r="A203" s="23" t="s">
        <v>1452</v>
      </c>
      <c r="B203" s="8">
        <v>1140834533</v>
      </c>
      <c r="C203" s="25" t="s">
        <v>203</v>
      </c>
      <c r="D203" s="21">
        <f>COUNTIFS('CONTRATOS 2016'!AV:AV,A203,'CONTRATOS 2016'!$AI:AI,"&gt;=1")</f>
        <v>0</v>
      </c>
      <c r="E203" s="20">
        <f>SUMIFS('CONTRATOS 2016'!$AI:AI,'CONTRATOS 2016'!$AV:AV,A203)</f>
        <v>0</v>
      </c>
    </row>
    <row r="204" spans="1:47" x14ac:dyDescent="0.2">
      <c r="A204" s="23" t="s">
        <v>399</v>
      </c>
      <c r="B204" s="8">
        <v>12206151</v>
      </c>
      <c r="C204" s="25" t="s">
        <v>107</v>
      </c>
      <c r="D204" s="21">
        <f>COUNTIFS('CONTRATOS 2016'!AV:AV,A204,'CONTRATOS 2016'!$AI:AI,"&gt;=1")</f>
        <v>0</v>
      </c>
      <c r="E204" s="20">
        <f>SUMIFS('CONTRATOS 2016'!$AI:AI,'CONTRATOS 2016'!$AV:AV,A204)</f>
        <v>0</v>
      </c>
    </row>
    <row r="205" spans="1:47" x14ac:dyDescent="0.2">
      <c r="A205" s="23" t="s">
        <v>504</v>
      </c>
      <c r="B205" s="8">
        <v>20904306</v>
      </c>
      <c r="C205" s="25" t="s">
        <v>216</v>
      </c>
      <c r="D205" s="21">
        <f>COUNTIFS('CONTRATOS 2016'!AV:AV,A205,'CONTRATOS 2016'!$AI:AI,"&gt;=1")</f>
        <v>0</v>
      </c>
      <c r="E205" s="20">
        <f>SUMIFS('CONTRATOS 2016'!$AI:AI,'CONTRATOS 2016'!$AV:AV,A205)</f>
        <v>0</v>
      </c>
    </row>
    <row r="206" spans="1:47" x14ac:dyDescent="0.2">
      <c r="A206" s="23" t="s">
        <v>1343</v>
      </c>
      <c r="B206" s="8">
        <v>1032361758</v>
      </c>
      <c r="C206" s="25" t="s">
        <v>162</v>
      </c>
      <c r="D206" s="21">
        <f>COUNTIFS('CONTRATOS 2016'!AV:AV,A206,'CONTRATOS 2016'!$AI:AI,"&gt;=1")</f>
        <v>0</v>
      </c>
      <c r="E206" s="20">
        <f>SUMIFS('CONTRATOS 2016'!$AI:AI,'CONTRATOS 2016'!$AV:AV,A206)</f>
        <v>0</v>
      </c>
    </row>
    <row r="207" spans="1:47" x14ac:dyDescent="0.2">
      <c r="A207" s="23" t="s">
        <v>1278</v>
      </c>
      <c r="B207" s="8">
        <v>1013623463</v>
      </c>
      <c r="C207" s="25" t="s">
        <v>162</v>
      </c>
      <c r="D207" s="21">
        <f>COUNTIFS('CONTRATOS 2016'!AV:AV,A207,'CONTRATOS 2016'!$AI:AI,"&gt;=1")</f>
        <v>0</v>
      </c>
      <c r="E207" s="20">
        <f>SUMIFS('CONTRATOS 2016'!$AI:AI,'CONTRATOS 2016'!$AV:AV,A207)</f>
        <v>0</v>
      </c>
    </row>
    <row r="208" spans="1:47" x14ac:dyDescent="0.2">
      <c r="A208" s="23" t="s">
        <v>55</v>
      </c>
      <c r="B208" s="8">
        <v>88227029</v>
      </c>
      <c r="C208" s="25" t="s">
        <v>218</v>
      </c>
      <c r="D208" s="21">
        <f>COUNTIFS('CONTRATOS 2016'!AV:AV,A208,'CONTRATOS 2016'!$AI:AI,"&gt;=1")</f>
        <v>0</v>
      </c>
      <c r="E208" s="20">
        <f>SUMIFS('CONTRATOS 2016'!$AI:AI,'CONTRATOS 2016'!$AV:AV,A208)</f>
        <v>0</v>
      </c>
    </row>
    <row r="209" spans="1:5" x14ac:dyDescent="0.2">
      <c r="A209" s="23" t="s">
        <v>1029</v>
      </c>
      <c r="B209" s="8">
        <v>79910575</v>
      </c>
      <c r="C209" s="25" t="s">
        <v>164</v>
      </c>
      <c r="D209" s="21">
        <f>COUNTIFS('CONTRATOS 2016'!AV:AV,A209,'CONTRATOS 2016'!$AI:AI,"&gt;=1")</f>
        <v>0</v>
      </c>
      <c r="E209" s="20">
        <f>SUMIFS('CONTRATOS 2016'!$AI:AI,'CONTRATOS 2016'!$AV:AV,A209)</f>
        <v>0</v>
      </c>
    </row>
    <row r="210" spans="1:5" x14ac:dyDescent="0.2">
      <c r="A210" s="23" t="s">
        <v>1422</v>
      </c>
      <c r="B210" s="8">
        <v>1112461656</v>
      </c>
      <c r="C210" s="25" t="s">
        <v>168</v>
      </c>
      <c r="D210" s="21">
        <f>COUNTIFS('CONTRATOS 2016'!AV:AV,A210,'CONTRATOS 2016'!$AI:AI,"&gt;=1")</f>
        <v>0</v>
      </c>
      <c r="E210" s="20">
        <f>SUMIFS('CONTRATOS 2016'!$AI:AI,'CONTRATOS 2016'!$AV:AV,A210)</f>
        <v>0</v>
      </c>
    </row>
    <row r="211" spans="1:5" x14ac:dyDescent="0.2">
      <c r="A211" s="23" t="s">
        <v>1367</v>
      </c>
      <c r="B211" s="8">
        <v>1042427003</v>
      </c>
      <c r="C211" s="25" t="s">
        <v>203</v>
      </c>
      <c r="D211" s="21">
        <f>COUNTIFS('CONTRATOS 2016'!AV:AV,A211,'CONTRATOS 2016'!$AI:AI,"&gt;=1")</f>
        <v>0</v>
      </c>
      <c r="E211" s="20">
        <f>SUMIFS('CONTRATOS 2016'!$AI:AI,'CONTRATOS 2016'!$AV:AV,A211)</f>
        <v>0</v>
      </c>
    </row>
    <row r="212" spans="1:5" x14ac:dyDescent="0.2">
      <c r="A212" s="23" t="s">
        <v>331</v>
      </c>
      <c r="B212" s="8">
        <v>7186433</v>
      </c>
      <c r="C212" s="25" t="s">
        <v>191</v>
      </c>
      <c r="D212" s="21">
        <f>COUNTIFS('CONTRATOS 2016'!AV:AV,A212,'CONTRATOS 2016'!$AI:AI,"&gt;=1")</f>
        <v>0</v>
      </c>
      <c r="E212" s="20">
        <f>SUMIFS('CONTRATOS 2016'!$AI:AI,'CONTRATOS 2016'!$AV:AV,A212)</f>
        <v>0</v>
      </c>
    </row>
    <row r="213" spans="1:5" x14ac:dyDescent="0.2">
      <c r="A213" s="23" t="s">
        <v>1270</v>
      </c>
      <c r="B213" s="8">
        <v>1010203640</v>
      </c>
      <c r="C213" s="25" t="s">
        <v>162</v>
      </c>
      <c r="D213" s="21">
        <f>COUNTIFS('CONTRATOS 2016'!AV:AV,A213,'CONTRATOS 2016'!$AI:AI,"&gt;=1")</f>
        <v>0</v>
      </c>
      <c r="E213" s="20">
        <f>SUMIFS('CONTRATOS 2016'!$AI:AI,'CONTRATOS 2016'!$AV:AV,A213)</f>
        <v>0</v>
      </c>
    </row>
    <row r="214" spans="1:5" x14ac:dyDescent="0.2">
      <c r="A214" s="23" t="s">
        <v>1436</v>
      </c>
      <c r="B214" s="8">
        <v>1123621369</v>
      </c>
      <c r="C214" s="25" t="s">
        <v>203</v>
      </c>
      <c r="D214" s="21">
        <f>COUNTIFS('CONTRATOS 2016'!AV:AV,A214,'CONTRATOS 2016'!$AI:AI,"&gt;=1")</f>
        <v>0</v>
      </c>
      <c r="E214" s="20">
        <f>SUMIFS('CONTRATOS 2016'!$AI:AI,'CONTRATOS 2016'!$AV:AV,A214)</f>
        <v>0</v>
      </c>
    </row>
    <row r="215" spans="1:5" x14ac:dyDescent="0.2">
      <c r="A215" s="23" t="s">
        <v>99</v>
      </c>
      <c r="B215" s="8">
        <v>15173061</v>
      </c>
      <c r="C215" s="25" t="s">
        <v>232</v>
      </c>
      <c r="D215" s="21">
        <f>COUNTIFS('CONTRATOS 2016'!AV:AV,A215,'CONTRATOS 2016'!$AI:AI,"&gt;=1")</f>
        <v>0</v>
      </c>
      <c r="E215" s="20">
        <f>SUMIFS('CONTRATOS 2016'!$AI:AI,'CONTRATOS 2016'!$AV:AV,A215)</f>
        <v>0</v>
      </c>
    </row>
    <row r="216" spans="1:5" x14ac:dyDescent="0.2">
      <c r="A216" s="23" t="s">
        <v>1037</v>
      </c>
      <c r="B216" s="8">
        <v>79956678</v>
      </c>
      <c r="C216" s="25" t="s">
        <v>200</v>
      </c>
      <c r="D216" s="21">
        <f>COUNTIFS('CONTRATOS 2016'!AV:AV,A216,'CONTRATOS 2016'!$AI:AI,"&gt;=1")</f>
        <v>0</v>
      </c>
      <c r="E216" s="20">
        <f>SUMIFS('CONTRATOS 2016'!$AI:AI,'CONTRATOS 2016'!$AV:AV,A216)</f>
        <v>0</v>
      </c>
    </row>
    <row r="217" spans="1:5" x14ac:dyDescent="0.2">
      <c r="A217" s="23" t="s">
        <v>982</v>
      </c>
      <c r="B217" s="8">
        <v>79596317</v>
      </c>
      <c r="C217" s="25" t="s">
        <v>162</v>
      </c>
      <c r="D217" s="21">
        <f>COUNTIFS('CONTRATOS 2016'!AV:AV,A217,'CONTRATOS 2016'!$AI:AI,"&gt;=1")</f>
        <v>0</v>
      </c>
      <c r="E217" s="20">
        <f>SUMIFS('CONTRATOS 2016'!$AI:AI,'CONTRATOS 2016'!$AV:AV,A217)</f>
        <v>0</v>
      </c>
    </row>
    <row r="218" spans="1:5" x14ac:dyDescent="0.2">
      <c r="A218" s="23" t="s">
        <v>1239</v>
      </c>
      <c r="B218" s="8">
        <v>94473770</v>
      </c>
      <c r="C218" s="25" t="s">
        <v>162</v>
      </c>
      <c r="D218" s="21">
        <f>COUNTIFS('CONTRATOS 2016'!AV:AV,A218,'CONTRATOS 2016'!$AI:AI,"&gt;=1")</f>
        <v>0</v>
      </c>
      <c r="E218" s="20">
        <f>SUMIFS('CONTRATOS 2016'!$AI:AI,'CONTRATOS 2016'!$AV:AV,A218)</f>
        <v>0</v>
      </c>
    </row>
    <row r="219" spans="1:5" x14ac:dyDescent="0.2">
      <c r="A219" s="23" t="s">
        <v>377</v>
      </c>
      <c r="B219" s="8">
        <v>10494705</v>
      </c>
      <c r="C219" s="25" t="s">
        <v>183</v>
      </c>
      <c r="D219" s="21">
        <f>COUNTIFS('CONTRATOS 2016'!AV:AV,A219,'CONTRATOS 2016'!$AI:AI,"&gt;=1")</f>
        <v>0</v>
      </c>
      <c r="E219" s="20">
        <f>SUMIFS('CONTRATOS 2016'!$AI:AI,'CONTRATOS 2016'!$AV:AV,A219)</f>
        <v>0</v>
      </c>
    </row>
    <row r="220" spans="1:5" x14ac:dyDescent="0.2">
      <c r="A220" s="23" t="s">
        <v>925</v>
      </c>
      <c r="B220" s="8">
        <v>76323849</v>
      </c>
      <c r="C220" s="25" t="s">
        <v>285</v>
      </c>
      <c r="D220" s="21">
        <f>COUNTIFS('CONTRATOS 2016'!AV:AV,A220,'CONTRATOS 2016'!$AI:AI,"&gt;=1")</f>
        <v>0</v>
      </c>
      <c r="E220" s="20">
        <f>SUMIFS('CONTRATOS 2016'!$AI:AI,'CONTRATOS 2016'!$AV:AV,A220)</f>
        <v>0</v>
      </c>
    </row>
    <row r="221" spans="1:5" x14ac:dyDescent="0.2">
      <c r="A221" s="23" t="s">
        <v>323</v>
      </c>
      <c r="B221" s="8">
        <v>6567470</v>
      </c>
      <c r="C221" s="25" t="s">
        <v>166</v>
      </c>
      <c r="D221" s="21">
        <f>COUNTIFS('CONTRATOS 2016'!AV:AV,A221,'CONTRATOS 2016'!$AI:AI,"&gt;=1")</f>
        <v>0</v>
      </c>
      <c r="E221" s="20">
        <f>SUMIFS('CONTRATOS 2016'!$AI:AI,'CONTRATOS 2016'!$AV:AV,A221)</f>
        <v>0</v>
      </c>
    </row>
    <row r="222" spans="1:5" x14ac:dyDescent="0.2">
      <c r="A222" s="23" t="s">
        <v>548</v>
      </c>
      <c r="B222" s="8">
        <v>31580375</v>
      </c>
      <c r="C222" s="25" t="s">
        <v>172</v>
      </c>
      <c r="D222" s="21">
        <f>COUNTIFS('CONTRATOS 2016'!AV:AV,A222,'CONTRATOS 2016'!$AI:AI,"&gt;=1")</f>
        <v>0</v>
      </c>
      <c r="E222" s="20">
        <f>SUMIFS('CONTRATOS 2016'!$AI:AI,'CONTRATOS 2016'!$AV:AV,A222)</f>
        <v>0</v>
      </c>
    </row>
    <row r="223" spans="1:5" x14ac:dyDescent="0.2">
      <c r="A223" s="23" t="s">
        <v>113</v>
      </c>
      <c r="B223" s="8">
        <v>52431563</v>
      </c>
      <c r="C223" s="25" t="s">
        <v>163</v>
      </c>
      <c r="D223" s="21">
        <f>COUNTIFS('CONTRATOS 2016'!AV:AV,A223,'CONTRATOS 2016'!$AI:AI,"&gt;=1")</f>
        <v>0</v>
      </c>
      <c r="E223" s="20">
        <f>SUMIFS('CONTRATOS 2016'!$AI:AI,'CONTRATOS 2016'!$AV:AV,A223)</f>
        <v>0</v>
      </c>
    </row>
    <row r="224" spans="1:5" x14ac:dyDescent="0.2">
      <c r="A224" s="23" t="s">
        <v>510</v>
      </c>
      <c r="B224" s="8">
        <v>22493134</v>
      </c>
      <c r="C224" s="25" t="s">
        <v>201</v>
      </c>
      <c r="D224" s="21">
        <f>COUNTIFS('CONTRATOS 2016'!AV:AV,A224,'CONTRATOS 2016'!$AI:AI,"&gt;=1")</f>
        <v>0</v>
      </c>
      <c r="E224" s="20">
        <f>SUMIFS('CONTRATOS 2016'!$AI:AI,'CONTRATOS 2016'!$AV:AV,A224)</f>
        <v>0</v>
      </c>
    </row>
    <row r="225" spans="1:5" x14ac:dyDescent="0.2">
      <c r="A225" s="23" t="s">
        <v>1304</v>
      </c>
      <c r="B225" s="8">
        <v>1019005986</v>
      </c>
      <c r="C225" s="25" t="s">
        <v>266</v>
      </c>
      <c r="D225" s="21">
        <f>COUNTIFS('CONTRATOS 2016'!AV:AV,A225,'CONTRATOS 2016'!$AI:AI,"&gt;=1")</f>
        <v>0</v>
      </c>
      <c r="E225" s="20">
        <f>SUMIFS('CONTRATOS 2016'!$AI:AI,'CONTRATOS 2016'!$AV:AV,A225)</f>
        <v>0</v>
      </c>
    </row>
    <row r="226" spans="1:5" x14ac:dyDescent="0.2">
      <c r="A226" s="23" t="s">
        <v>636</v>
      </c>
      <c r="B226" s="8">
        <v>43596906</v>
      </c>
      <c r="C226" s="25" t="s">
        <v>173</v>
      </c>
      <c r="D226" s="21">
        <f>COUNTIFS('CONTRATOS 2016'!AV:AV,A226,'CONTRATOS 2016'!$AI:AI,"&gt;=1")</f>
        <v>0</v>
      </c>
      <c r="E226" s="20">
        <f>SUMIFS('CONTRATOS 2016'!$AI:AI,'CONTRATOS 2016'!$AV:AV,A226)</f>
        <v>0</v>
      </c>
    </row>
    <row r="227" spans="1:5" x14ac:dyDescent="0.2">
      <c r="A227" s="23" t="s">
        <v>853</v>
      </c>
      <c r="B227" s="8">
        <v>71224985</v>
      </c>
      <c r="C227" s="25" t="s">
        <v>173</v>
      </c>
      <c r="D227" s="21">
        <f>COUNTIFS('CONTRATOS 2016'!AV:AV,A227,'CONTRATOS 2016'!$AI:AI,"&gt;=1")</f>
        <v>0</v>
      </c>
      <c r="E227" s="20">
        <f>SUMIFS('CONTRATOS 2016'!$AI:AI,'CONTRATOS 2016'!$AV:AV,A227)</f>
        <v>0</v>
      </c>
    </row>
    <row r="228" spans="1:5" x14ac:dyDescent="0.2">
      <c r="A228" s="23" t="s">
        <v>154</v>
      </c>
      <c r="B228" s="8" t="s">
        <v>154</v>
      </c>
      <c r="C228" s="25"/>
      <c r="D228" s="21">
        <f>COUNTIFS('CONTRATOS 2016'!AV:AV,A228,'CONTRATOS 2016'!$AI:AI,"&gt;=1")</f>
        <v>0</v>
      </c>
      <c r="E228" s="20">
        <f>SUMIFS('CONTRATOS 2016'!$AI:AI,'CONTRATOS 2016'!$AV:AV,A228)</f>
        <v>0</v>
      </c>
    </row>
    <row r="229" spans="1:5" x14ac:dyDescent="0.2">
      <c r="A229" s="23" t="s">
        <v>1281</v>
      </c>
      <c r="B229" s="8">
        <v>1014198058</v>
      </c>
      <c r="C229" s="25" t="s">
        <v>162</v>
      </c>
      <c r="D229" s="21">
        <f>COUNTIFS('CONTRATOS 2016'!AV:AV,A229,'CONTRATOS 2016'!$AI:AI,"&gt;=1")</f>
        <v>0</v>
      </c>
      <c r="E229" s="20">
        <f>SUMIFS('CONTRATOS 2016'!$AI:AI,'CONTRATOS 2016'!$AV:AV,A229)</f>
        <v>0</v>
      </c>
    </row>
    <row r="230" spans="1:5" x14ac:dyDescent="0.2">
      <c r="A230" s="23" t="s">
        <v>1260</v>
      </c>
      <c r="B230" s="8">
        <v>1000468012</v>
      </c>
      <c r="C230" s="25" t="s">
        <v>162</v>
      </c>
      <c r="D230" s="21">
        <f>COUNTIFS('CONTRATOS 2016'!AV:AV,A230,'CONTRATOS 2016'!$AI:AI,"&gt;=1")</f>
        <v>0</v>
      </c>
      <c r="E230" s="20">
        <f>SUMIFS('CONTRATOS 2016'!$AI:AI,'CONTRATOS 2016'!$AV:AV,A230)</f>
        <v>0</v>
      </c>
    </row>
    <row r="231" spans="1:5" x14ac:dyDescent="0.2">
      <c r="A231" s="23" t="s">
        <v>684</v>
      </c>
      <c r="B231" s="8">
        <v>52020564</v>
      </c>
      <c r="C231" s="25" t="s">
        <v>277</v>
      </c>
      <c r="D231" s="21">
        <f>COUNTIFS('CONTRATOS 2016'!AV:AV,A231,'CONTRATOS 2016'!$AI:AI,"&gt;=1")</f>
        <v>0</v>
      </c>
      <c r="E231" s="20">
        <f>SUMIFS('CONTRATOS 2016'!$AI:AI,'CONTRATOS 2016'!$AV:AV,A231)</f>
        <v>0</v>
      </c>
    </row>
    <row r="232" spans="1:5" x14ac:dyDescent="0.2">
      <c r="A232" s="23" t="s">
        <v>1291</v>
      </c>
      <c r="B232" s="8">
        <v>1016004159</v>
      </c>
      <c r="C232" s="25" t="s">
        <v>190</v>
      </c>
      <c r="D232" s="21">
        <f>COUNTIFS('CONTRATOS 2016'!AV:AV,A232,'CONTRATOS 2016'!$AI:AI,"&gt;=1")</f>
        <v>0</v>
      </c>
      <c r="E232" s="20">
        <f>SUMIFS('CONTRATOS 2016'!$AI:AI,'CONTRATOS 2016'!$AV:AV,A232)</f>
        <v>0</v>
      </c>
    </row>
    <row r="233" spans="1:5" x14ac:dyDescent="0.2">
      <c r="A233" s="23" t="s">
        <v>794</v>
      </c>
      <c r="B233" s="8">
        <v>53075620</v>
      </c>
      <c r="C233" s="25" t="s">
        <v>257</v>
      </c>
      <c r="D233" s="21">
        <f>COUNTIFS('CONTRATOS 2016'!AV:AV,A233,'CONTRATOS 2016'!$AI:AI,"&gt;=1")</f>
        <v>0</v>
      </c>
      <c r="E233" s="20">
        <f>SUMIFS('CONTRATOS 2016'!$AI:AI,'CONTRATOS 2016'!$AV:AV,A233)</f>
        <v>0</v>
      </c>
    </row>
    <row r="234" spans="1:5" x14ac:dyDescent="0.2">
      <c r="A234" s="23" t="s">
        <v>792</v>
      </c>
      <c r="B234" s="8">
        <v>53063673</v>
      </c>
      <c r="C234" s="25" t="s">
        <v>162</v>
      </c>
      <c r="D234" s="21">
        <f>COUNTIFS('CONTRATOS 2016'!AV:AV,A234,'CONTRATOS 2016'!$AI:AI,"&gt;=1")</f>
        <v>0</v>
      </c>
      <c r="E234" s="20">
        <f>SUMIFS('CONTRATOS 2016'!$AI:AI,'CONTRATOS 2016'!$AV:AV,A234)</f>
        <v>0</v>
      </c>
    </row>
    <row r="235" spans="1:5" x14ac:dyDescent="0.2">
      <c r="A235" s="23" t="s">
        <v>1390</v>
      </c>
      <c r="B235" s="8">
        <v>1072420929</v>
      </c>
      <c r="C235" s="25" t="s">
        <v>162</v>
      </c>
      <c r="D235" s="21">
        <f>COUNTIFS('CONTRATOS 2016'!AV:AV,A235,'CONTRATOS 2016'!$AI:AI,"&gt;=1")</f>
        <v>0</v>
      </c>
      <c r="E235" s="20">
        <f>SUMIFS('CONTRATOS 2016'!$AI:AI,'CONTRATOS 2016'!$AV:AV,A235)</f>
        <v>0</v>
      </c>
    </row>
    <row r="236" spans="1:5" x14ac:dyDescent="0.2">
      <c r="A236" s="23" t="s">
        <v>586</v>
      </c>
      <c r="B236" s="8">
        <v>37547423</v>
      </c>
      <c r="C236" s="25" t="s">
        <v>200</v>
      </c>
      <c r="D236" s="21">
        <f>COUNTIFS('CONTRATOS 2016'!AV:AV,A236,'CONTRATOS 2016'!$AI:AI,"&gt;=1")</f>
        <v>0</v>
      </c>
      <c r="E236" s="20">
        <f>SUMIFS('CONTRATOS 2016'!$AI:AI,'CONTRATOS 2016'!$AV:AV,A236)</f>
        <v>0</v>
      </c>
    </row>
    <row r="237" spans="1:5" x14ac:dyDescent="0.2">
      <c r="A237" s="23" t="s">
        <v>1353</v>
      </c>
      <c r="B237" s="8">
        <v>1032382777</v>
      </c>
      <c r="C237" s="25" t="s">
        <v>162</v>
      </c>
      <c r="D237" s="21">
        <f>COUNTIFS('CONTRATOS 2016'!AV:AV,A237,'CONTRATOS 2016'!$AI:AI,"&gt;=1")</f>
        <v>0</v>
      </c>
      <c r="E237" s="20">
        <f>SUMIFS('CONTRATOS 2016'!$AI:AI,'CONTRATOS 2016'!$AV:AV,A237)</f>
        <v>0</v>
      </c>
    </row>
    <row r="238" spans="1:5" x14ac:dyDescent="0.2">
      <c r="A238" s="23" t="s">
        <v>732</v>
      </c>
      <c r="B238" s="8">
        <v>52533478</v>
      </c>
      <c r="C238" s="25" t="s">
        <v>164</v>
      </c>
      <c r="D238" s="21">
        <f>COUNTIFS('CONTRATOS 2016'!AV:AV,A238,'CONTRATOS 2016'!$AI:AI,"&gt;=1")</f>
        <v>0</v>
      </c>
      <c r="E238" s="20">
        <f>SUMIFS('CONTRATOS 2016'!$AI:AI,'CONTRATOS 2016'!$AV:AV,A238)</f>
        <v>0</v>
      </c>
    </row>
    <row r="239" spans="1:5" x14ac:dyDescent="0.2">
      <c r="A239" s="23" t="s">
        <v>565</v>
      </c>
      <c r="B239" s="8">
        <v>35199875</v>
      </c>
      <c r="C239" s="25" t="s">
        <v>180</v>
      </c>
      <c r="D239" s="21">
        <f>COUNTIFS('CONTRATOS 2016'!AV:AV,A239,'CONTRATOS 2016'!$AI:AI,"&gt;=1")</f>
        <v>0</v>
      </c>
      <c r="E239" s="20">
        <f>SUMIFS('CONTRATOS 2016'!$AI:AI,'CONTRATOS 2016'!$AV:AV,A239)</f>
        <v>0</v>
      </c>
    </row>
    <row r="240" spans="1:5" x14ac:dyDescent="0.2">
      <c r="A240" s="23" t="s">
        <v>590</v>
      </c>
      <c r="B240" s="8">
        <v>38553585</v>
      </c>
      <c r="C240" s="25" t="s">
        <v>172</v>
      </c>
      <c r="D240" s="21">
        <f>COUNTIFS('CONTRATOS 2016'!AV:AV,A240,'CONTRATOS 2016'!$AI:AI,"&gt;=1")</f>
        <v>0</v>
      </c>
      <c r="E240" s="20">
        <f>SUMIFS('CONTRATOS 2016'!$AI:AI,'CONTRATOS 2016'!$AV:AV,A240)</f>
        <v>0</v>
      </c>
    </row>
    <row r="241" spans="1:5" x14ac:dyDescent="0.2">
      <c r="A241" s="23" t="s">
        <v>512</v>
      </c>
      <c r="B241" s="8">
        <v>23248872</v>
      </c>
      <c r="C241" s="25" t="s">
        <v>233</v>
      </c>
      <c r="D241" s="21">
        <f>COUNTIFS('CONTRATOS 2016'!AV:AV,A241,'CONTRATOS 2016'!$AI:AI,"&gt;=1")</f>
        <v>0</v>
      </c>
      <c r="E241" s="20">
        <f>SUMIFS('CONTRATOS 2016'!$AI:AI,'CONTRATOS 2016'!$AV:AV,A241)</f>
        <v>0</v>
      </c>
    </row>
    <row r="242" spans="1:5" x14ac:dyDescent="0.2">
      <c r="A242" s="23" t="s">
        <v>791</v>
      </c>
      <c r="B242" s="8">
        <v>53054085</v>
      </c>
      <c r="C242" s="25" t="s">
        <v>162</v>
      </c>
      <c r="D242" s="21">
        <f>COUNTIFS('CONTRATOS 2016'!AV:AV,A242,'CONTRATOS 2016'!$AI:AI,"&gt;=1")</f>
        <v>0</v>
      </c>
      <c r="E242" s="20">
        <f>SUMIFS('CONTRATOS 2016'!$AI:AI,'CONTRATOS 2016'!$AV:AV,A242)</f>
        <v>0</v>
      </c>
    </row>
    <row r="243" spans="1:5" x14ac:dyDescent="0.2">
      <c r="A243" s="23" t="s">
        <v>1333</v>
      </c>
      <c r="B243" s="8">
        <v>1030538486</v>
      </c>
      <c r="C243" s="25" t="s">
        <v>162</v>
      </c>
      <c r="D243" s="21">
        <f>COUNTIFS('CONTRATOS 2016'!AV:AV,A243,'CONTRATOS 2016'!$AI:AI,"&gt;=1")</f>
        <v>0</v>
      </c>
      <c r="E243" s="20">
        <f>SUMIFS('CONTRATOS 2016'!$AI:AI,'CONTRATOS 2016'!$AV:AV,A243)</f>
        <v>0</v>
      </c>
    </row>
    <row r="244" spans="1:5" x14ac:dyDescent="0.2">
      <c r="A244" s="23" t="s">
        <v>710</v>
      </c>
      <c r="B244" s="8">
        <v>52347180</v>
      </c>
      <c r="C244" s="25" t="s">
        <v>162</v>
      </c>
      <c r="D244" s="21">
        <f>COUNTIFS('CONTRATOS 2016'!AV:AV,A244,'CONTRATOS 2016'!$AI:AI,"&gt;=1")</f>
        <v>0</v>
      </c>
      <c r="E244" s="20">
        <f>SUMIFS('CONTRATOS 2016'!$AI:AI,'CONTRATOS 2016'!$AV:AV,A244)</f>
        <v>0</v>
      </c>
    </row>
    <row r="245" spans="1:5" x14ac:dyDescent="0.2">
      <c r="A245" s="23" t="s">
        <v>549</v>
      </c>
      <c r="B245" s="8">
        <v>31710481</v>
      </c>
      <c r="C245" s="25" t="s">
        <v>183</v>
      </c>
      <c r="D245" s="21">
        <f>COUNTIFS('CONTRATOS 2016'!AV:AV,A245,'CONTRATOS 2016'!$AI:AI,"&gt;=1")</f>
        <v>0</v>
      </c>
      <c r="E245" s="20">
        <f>SUMIFS('CONTRATOS 2016'!$AI:AI,'CONTRATOS 2016'!$AV:AV,A245)</f>
        <v>0</v>
      </c>
    </row>
    <row r="246" spans="1:5" x14ac:dyDescent="0.2">
      <c r="A246" s="23" t="s">
        <v>770</v>
      </c>
      <c r="B246" s="8">
        <v>52903829</v>
      </c>
      <c r="C246" s="25" t="s">
        <v>162</v>
      </c>
      <c r="D246" s="21">
        <f>COUNTIFS('CONTRATOS 2016'!AV:AV,A246,'CONTRATOS 2016'!$AI:AI,"&gt;=1")</f>
        <v>0</v>
      </c>
      <c r="E246" s="20">
        <f>SUMIFS('CONTRATOS 2016'!$AI:AI,'CONTRATOS 2016'!$AV:AV,A246)</f>
        <v>0</v>
      </c>
    </row>
    <row r="247" spans="1:5" x14ac:dyDescent="0.2">
      <c r="A247" s="23" t="s">
        <v>752</v>
      </c>
      <c r="B247" s="8">
        <v>52814377</v>
      </c>
      <c r="C247" s="25" t="s">
        <v>162</v>
      </c>
      <c r="D247" s="21">
        <f>COUNTIFS('CONTRATOS 2016'!AV:AV,A247,'CONTRATOS 2016'!$AI:AI,"&gt;=1")</f>
        <v>0</v>
      </c>
      <c r="E247" s="20">
        <f>SUMIFS('CONTRATOS 2016'!$AI:AI,'CONTRATOS 2016'!$AV:AV,A247)</f>
        <v>0</v>
      </c>
    </row>
    <row r="248" spans="1:5" x14ac:dyDescent="0.2">
      <c r="A248" s="23" t="s">
        <v>733</v>
      </c>
      <c r="B248" s="8">
        <v>52543405</v>
      </c>
      <c r="C248" s="25" t="s">
        <v>273</v>
      </c>
      <c r="D248" s="21">
        <f>COUNTIFS('CONTRATOS 2016'!AV:AV,A248,'CONTRATOS 2016'!$AI:AI,"&gt;=1")</f>
        <v>0</v>
      </c>
      <c r="E248" s="20">
        <f>SUMIFS('CONTRATOS 2016'!$AI:AI,'CONTRATOS 2016'!$AV:AV,A248)</f>
        <v>0</v>
      </c>
    </row>
    <row r="249" spans="1:5" x14ac:dyDescent="0.2">
      <c r="A249" s="23" t="s">
        <v>830</v>
      </c>
      <c r="B249" s="8">
        <v>63453097</v>
      </c>
      <c r="C249" s="25" t="s">
        <v>189</v>
      </c>
      <c r="D249" s="21">
        <f>COUNTIFS('CONTRATOS 2016'!AV:AV,A249,'CONTRATOS 2016'!$AI:AI,"&gt;=1")</f>
        <v>0</v>
      </c>
      <c r="E249" s="20">
        <f>SUMIFS('CONTRATOS 2016'!$AI:AI,'CONTRATOS 2016'!$AV:AV,A249)</f>
        <v>0</v>
      </c>
    </row>
    <row r="250" spans="1:5" x14ac:dyDescent="0.2">
      <c r="A250" s="23" t="s">
        <v>780</v>
      </c>
      <c r="B250" s="8">
        <v>52974958</v>
      </c>
      <c r="C250" s="25" t="s">
        <v>162</v>
      </c>
      <c r="D250" s="21">
        <f>COUNTIFS('CONTRATOS 2016'!AV:AV,A250,'CONTRATOS 2016'!$AI:AI,"&gt;=1")</f>
        <v>0</v>
      </c>
      <c r="E250" s="20">
        <f>SUMIFS('CONTRATOS 2016'!$AI:AI,'CONTRATOS 2016'!$AV:AV,A250)</f>
        <v>0</v>
      </c>
    </row>
    <row r="251" spans="1:5" x14ac:dyDescent="0.2">
      <c r="A251" s="23" t="s">
        <v>927</v>
      </c>
      <c r="B251" s="8">
        <v>76326664</v>
      </c>
      <c r="C251" s="25" t="s">
        <v>162</v>
      </c>
      <c r="D251" s="21">
        <f>COUNTIFS('CONTRATOS 2016'!AV:AV,A251,'CONTRATOS 2016'!$AI:AI,"&gt;=1")</f>
        <v>0</v>
      </c>
      <c r="E251" s="20">
        <f>SUMIFS('CONTRATOS 2016'!$AI:AI,'CONTRATOS 2016'!$AV:AV,A251)</f>
        <v>0</v>
      </c>
    </row>
    <row r="252" spans="1:5" x14ac:dyDescent="0.2">
      <c r="A252" s="23" t="s">
        <v>307</v>
      </c>
      <c r="B252" s="8">
        <v>4548810</v>
      </c>
      <c r="C252" s="25" t="s">
        <v>175</v>
      </c>
      <c r="D252" s="21">
        <f>COUNTIFS('CONTRATOS 2016'!AV:AV,A252,'CONTRATOS 2016'!$AI:AI,"&gt;=1")</f>
        <v>0</v>
      </c>
      <c r="E252" s="20">
        <f>SUMIFS('CONTRATOS 2016'!$AI:AI,'CONTRATOS 2016'!$AV:AV,A252)</f>
        <v>0</v>
      </c>
    </row>
    <row r="253" spans="1:5" x14ac:dyDescent="0.2">
      <c r="A253" s="23" t="s">
        <v>1090</v>
      </c>
      <c r="B253" s="8">
        <v>80169387</v>
      </c>
      <c r="C253" s="25" t="s">
        <v>189</v>
      </c>
      <c r="D253" s="21">
        <f>COUNTIFS('CONTRATOS 2016'!AV:AV,A253,'CONTRATOS 2016'!$AI:AI,"&gt;=1")</f>
        <v>0</v>
      </c>
      <c r="E253" s="20">
        <f>SUMIFS('CONTRATOS 2016'!$AI:AI,'CONTRATOS 2016'!$AV:AV,A253)</f>
        <v>0</v>
      </c>
    </row>
    <row r="254" spans="1:5" x14ac:dyDescent="0.2">
      <c r="A254" s="23" t="s">
        <v>1140</v>
      </c>
      <c r="B254" s="8">
        <v>82381157</v>
      </c>
      <c r="C254" s="25" t="s">
        <v>279</v>
      </c>
      <c r="D254" s="21">
        <f>COUNTIFS('CONTRATOS 2016'!AV:AV,A254,'CONTRATOS 2016'!$AI:AI,"&gt;=1")</f>
        <v>0</v>
      </c>
      <c r="E254" s="20">
        <f>SUMIFS('CONTRATOS 2016'!$AI:AI,'CONTRATOS 2016'!$AV:AV,A254)</f>
        <v>0</v>
      </c>
    </row>
    <row r="255" spans="1:5" x14ac:dyDescent="0.2">
      <c r="A255" s="23" t="s">
        <v>1073</v>
      </c>
      <c r="B255" s="8">
        <v>80074475</v>
      </c>
      <c r="C255" s="25" t="s">
        <v>180</v>
      </c>
      <c r="D255" s="21">
        <f>COUNTIFS('CONTRATOS 2016'!AV:AV,A255,'CONTRATOS 2016'!$AI:AI,"&gt;=1")</f>
        <v>0</v>
      </c>
      <c r="E255" s="20">
        <f>SUMIFS('CONTRATOS 2016'!$AI:AI,'CONTRATOS 2016'!$AV:AV,A255)</f>
        <v>0</v>
      </c>
    </row>
    <row r="256" spans="1:5" x14ac:dyDescent="0.2">
      <c r="A256" s="23" t="s">
        <v>438</v>
      </c>
      <c r="B256" s="8">
        <v>14326146</v>
      </c>
      <c r="C256" s="25" t="s">
        <v>162</v>
      </c>
      <c r="D256" s="21">
        <f>COUNTIFS('CONTRATOS 2016'!AV:AV,A256,'CONTRATOS 2016'!$AI:AI,"&gt;=1")</f>
        <v>0</v>
      </c>
      <c r="E256" s="20">
        <f>SUMIFS('CONTRATOS 2016'!$AI:AI,'CONTRATOS 2016'!$AV:AV,A256)</f>
        <v>0</v>
      </c>
    </row>
    <row r="257" spans="1:5" x14ac:dyDescent="0.2">
      <c r="A257" s="23" t="s">
        <v>1056</v>
      </c>
      <c r="B257" s="8">
        <v>80030201</v>
      </c>
      <c r="C257" s="25" t="s">
        <v>195</v>
      </c>
      <c r="D257" s="21">
        <f>COUNTIFS('CONTRATOS 2016'!AV:AV,A257,'CONTRATOS 2016'!$AI:AI,"&gt;=1")</f>
        <v>0</v>
      </c>
      <c r="E257" s="20">
        <f>SUMIFS('CONTRATOS 2016'!$AI:AI,'CONTRATOS 2016'!$AV:AV,A257)</f>
        <v>0</v>
      </c>
    </row>
    <row r="258" spans="1:5" x14ac:dyDescent="0.2">
      <c r="A258" s="23" t="s">
        <v>918</v>
      </c>
      <c r="B258" s="8">
        <v>75091125</v>
      </c>
      <c r="C258" s="25" t="s">
        <v>281</v>
      </c>
      <c r="D258" s="21">
        <f>COUNTIFS('CONTRATOS 2016'!AV:AV,A258,'CONTRATOS 2016'!$AI:AI,"&gt;=1")</f>
        <v>0</v>
      </c>
      <c r="E258" s="20">
        <f>SUMIFS('CONTRATOS 2016'!$AI:AI,'CONTRATOS 2016'!$AV:AV,A258)</f>
        <v>0</v>
      </c>
    </row>
    <row r="259" spans="1:5" x14ac:dyDescent="0.2">
      <c r="A259" s="23" t="s">
        <v>1121</v>
      </c>
      <c r="B259" s="8">
        <v>80728629</v>
      </c>
      <c r="C259" s="25" t="s">
        <v>162</v>
      </c>
      <c r="D259" s="21">
        <f>COUNTIFS('CONTRATOS 2016'!AV:AV,A259,'CONTRATOS 2016'!$AI:AI,"&gt;=1")</f>
        <v>0</v>
      </c>
      <c r="E259" s="20">
        <f>SUMIFS('CONTRATOS 2016'!$AI:AI,'CONTRATOS 2016'!$AV:AV,A259)</f>
        <v>0</v>
      </c>
    </row>
    <row r="260" spans="1:5" x14ac:dyDescent="0.2">
      <c r="A260" s="23" t="s">
        <v>1368</v>
      </c>
      <c r="B260" s="8">
        <v>1043001742</v>
      </c>
      <c r="C260" s="25" t="s">
        <v>220</v>
      </c>
      <c r="D260" s="21">
        <f>COUNTIFS('CONTRATOS 2016'!AV:AV,A260,'CONTRATOS 2016'!$AI:AI,"&gt;=1")</f>
        <v>0</v>
      </c>
      <c r="E260" s="20">
        <f>SUMIFS('CONTRATOS 2016'!$AI:AI,'CONTRATOS 2016'!$AV:AV,A260)</f>
        <v>0</v>
      </c>
    </row>
    <row r="261" spans="1:5" x14ac:dyDescent="0.2">
      <c r="A261" s="23" t="s">
        <v>478</v>
      </c>
      <c r="B261" s="8">
        <v>18469141</v>
      </c>
      <c r="C261" s="25" t="s">
        <v>175</v>
      </c>
      <c r="D261" s="21">
        <f>COUNTIFS('CONTRATOS 2016'!AV:AV,A261,'CONTRATOS 2016'!$AI:AI,"&gt;=1")</f>
        <v>0</v>
      </c>
      <c r="E261" s="20">
        <f>SUMIFS('CONTRATOS 2016'!$AI:AI,'CONTRATOS 2016'!$AV:AV,A261)</f>
        <v>0</v>
      </c>
    </row>
    <row r="262" spans="1:5" x14ac:dyDescent="0.2">
      <c r="A262" s="23" t="s">
        <v>1345</v>
      </c>
      <c r="B262" s="8">
        <v>1032365033</v>
      </c>
      <c r="C262" s="25" t="s">
        <v>162</v>
      </c>
      <c r="D262" s="21">
        <f>COUNTIFS('CONTRATOS 2016'!AV:AV,A262,'CONTRATOS 2016'!$AI:AI,"&gt;=1")</f>
        <v>0</v>
      </c>
      <c r="E262" s="20">
        <f>SUMIFS('CONTRATOS 2016'!$AI:AI,'CONTRATOS 2016'!$AV:AV,A262)</f>
        <v>0</v>
      </c>
    </row>
    <row r="263" spans="1:5" x14ac:dyDescent="0.2">
      <c r="A263" s="23" t="s">
        <v>368</v>
      </c>
      <c r="B263" s="8">
        <v>10030992</v>
      </c>
      <c r="C263" s="25" t="s">
        <v>162</v>
      </c>
      <c r="D263" s="21">
        <f>COUNTIFS('CONTRATOS 2016'!AV:AV,A263,'CONTRATOS 2016'!$AI:AI,"&gt;=1")</f>
        <v>0</v>
      </c>
      <c r="E263" s="20">
        <f>SUMIFS('CONTRATOS 2016'!$AI:AI,'CONTRATOS 2016'!$AV:AV,A263)</f>
        <v>0</v>
      </c>
    </row>
    <row r="264" spans="1:5" x14ac:dyDescent="0.2">
      <c r="A264" s="23" t="s">
        <v>106</v>
      </c>
      <c r="B264" s="8">
        <v>80102693</v>
      </c>
      <c r="C264" s="25" t="s">
        <v>263</v>
      </c>
      <c r="D264" s="21">
        <f>COUNTIFS('CONTRATOS 2016'!AV:AV,A264,'CONTRATOS 2016'!$AI:AI,"&gt;=1")</f>
        <v>0</v>
      </c>
      <c r="E264" s="20">
        <f>SUMIFS('CONTRATOS 2016'!$AI:AI,'CONTRATOS 2016'!$AV:AV,A264)</f>
        <v>0</v>
      </c>
    </row>
    <row r="265" spans="1:5" x14ac:dyDescent="0.2">
      <c r="A265" s="23" t="s">
        <v>1038</v>
      </c>
      <c r="B265" s="8">
        <v>79957810</v>
      </c>
      <c r="C265" s="25" t="s">
        <v>180</v>
      </c>
      <c r="D265" s="21">
        <f>COUNTIFS('CONTRATOS 2016'!AV:AV,A265,'CONTRATOS 2016'!$AI:AI,"&gt;=1")</f>
        <v>0</v>
      </c>
      <c r="E265" s="20">
        <f>SUMIFS('CONTRATOS 2016'!$AI:AI,'CONTRATOS 2016'!$AV:AV,A265)</f>
        <v>0</v>
      </c>
    </row>
    <row r="266" spans="1:5" x14ac:dyDescent="0.2">
      <c r="A266" s="23" t="s">
        <v>343</v>
      </c>
      <c r="B266" s="8">
        <v>7714237</v>
      </c>
      <c r="C266" s="25" t="s">
        <v>199</v>
      </c>
      <c r="D266" s="21">
        <f>COUNTIFS('CONTRATOS 2016'!AV:AV,A266,'CONTRATOS 2016'!$AI:AI,"&gt;=1")</f>
        <v>0</v>
      </c>
      <c r="E266" s="20">
        <f>SUMIFS('CONTRATOS 2016'!$AI:AI,'CONTRATOS 2016'!$AV:AV,A266)</f>
        <v>0</v>
      </c>
    </row>
    <row r="267" spans="1:5" x14ac:dyDescent="0.2">
      <c r="A267" s="23" t="s">
        <v>616</v>
      </c>
      <c r="B267" s="8">
        <v>40415718</v>
      </c>
      <c r="C267" s="25" t="s">
        <v>192</v>
      </c>
      <c r="D267" s="21">
        <f>COUNTIFS('CONTRATOS 2016'!AV:AV,A267,'CONTRATOS 2016'!$AI:AI,"&gt;=1")</f>
        <v>0</v>
      </c>
      <c r="E267" s="20">
        <f>SUMIFS('CONTRATOS 2016'!$AI:AI,'CONTRATOS 2016'!$AV:AV,A267)</f>
        <v>0</v>
      </c>
    </row>
    <row r="268" spans="1:5" x14ac:dyDescent="0.2">
      <c r="A268" s="23" t="s">
        <v>554</v>
      </c>
      <c r="B268" s="8">
        <v>32295839</v>
      </c>
      <c r="C268" s="25" t="s">
        <v>173</v>
      </c>
      <c r="D268" s="21">
        <f>COUNTIFS('CONTRATOS 2016'!AV:AV,A268,'CONTRATOS 2016'!$AI:AI,"&gt;=1")</f>
        <v>0</v>
      </c>
      <c r="E268" s="20">
        <f>SUMIFS('CONTRATOS 2016'!$AI:AI,'CONTRATOS 2016'!$AV:AV,A268)</f>
        <v>0</v>
      </c>
    </row>
    <row r="269" spans="1:5" x14ac:dyDescent="0.2">
      <c r="A269" s="23" t="s">
        <v>570</v>
      </c>
      <c r="B269" s="8">
        <v>35512031</v>
      </c>
      <c r="C269" s="25" t="s">
        <v>258</v>
      </c>
      <c r="D269" s="21">
        <f>COUNTIFS('CONTRATOS 2016'!AV:AV,A269,'CONTRATOS 2016'!$AI:AI,"&gt;=1")</f>
        <v>0</v>
      </c>
      <c r="E269" s="20">
        <f>SUMIFS('CONTRATOS 2016'!$AI:AI,'CONTRATOS 2016'!$AV:AV,A269)</f>
        <v>0</v>
      </c>
    </row>
    <row r="270" spans="1:5" x14ac:dyDescent="0.2">
      <c r="A270" s="23" t="s">
        <v>87</v>
      </c>
      <c r="B270" s="8">
        <v>52363647</v>
      </c>
      <c r="C270" s="25" t="s">
        <v>259</v>
      </c>
      <c r="D270" s="21">
        <f>COUNTIFS('CONTRATOS 2016'!AV:AV,A270,'CONTRATOS 2016'!$AI:AI,"&gt;=1")</f>
        <v>0</v>
      </c>
      <c r="E270" s="20">
        <f>SUMIFS('CONTRATOS 2016'!$AI:AI,'CONTRATOS 2016'!$AV:AV,A270)</f>
        <v>0</v>
      </c>
    </row>
    <row r="271" spans="1:5" x14ac:dyDescent="0.2">
      <c r="A271" s="23" t="s">
        <v>542</v>
      </c>
      <c r="B271" s="8">
        <v>30731303</v>
      </c>
      <c r="C271" s="25" t="s">
        <v>212</v>
      </c>
      <c r="D271" s="21">
        <f>COUNTIFS('CONTRATOS 2016'!AV:AV,A271,'CONTRATOS 2016'!$AI:AI,"&gt;=1")</f>
        <v>0</v>
      </c>
      <c r="E271" s="20">
        <f>SUMIFS('CONTRATOS 2016'!$AI:AI,'CONTRATOS 2016'!$AV:AV,A271)</f>
        <v>0</v>
      </c>
    </row>
    <row r="272" spans="1:5" x14ac:dyDescent="0.2">
      <c r="A272" s="23" t="s">
        <v>47</v>
      </c>
      <c r="B272" s="8">
        <v>25276984</v>
      </c>
      <c r="C272" s="25" t="s">
        <v>247</v>
      </c>
      <c r="D272" s="21">
        <f>COUNTIFS('CONTRATOS 2016'!AV:AV,A272,'CONTRATOS 2016'!$AI:AI,"&gt;=1")</f>
        <v>0</v>
      </c>
      <c r="E272" s="20">
        <f>SUMIFS('CONTRATOS 2016'!$AI:AI,'CONTRATOS 2016'!$AV:AV,A272)</f>
        <v>0</v>
      </c>
    </row>
    <row r="273" spans="1:5" x14ac:dyDescent="0.2">
      <c r="A273" s="23" t="s">
        <v>1463</v>
      </c>
      <c r="B273" s="8">
        <v>79335420</v>
      </c>
      <c r="C273" s="25" t="s">
        <v>242</v>
      </c>
      <c r="D273" s="21">
        <f>COUNTIFS('CONTRATOS 2016'!AV:AV,A273,'CONTRATOS 2016'!$AI:AI,"&gt;=1")</f>
        <v>0</v>
      </c>
      <c r="E273" s="20">
        <f>SUMIFS('CONTRATOS 2016'!$AI:AI,'CONTRATOS 2016'!$AV:AV,A273)</f>
        <v>0</v>
      </c>
    </row>
    <row r="274" spans="1:5" x14ac:dyDescent="0.2">
      <c r="A274" s="23" t="s">
        <v>358</v>
      </c>
      <c r="B274" s="8">
        <v>9773404</v>
      </c>
      <c r="C274" s="25" t="s">
        <v>173</v>
      </c>
      <c r="D274" s="21">
        <f>COUNTIFS('CONTRATOS 2016'!AV:AV,A274,'CONTRATOS 2016'!$AI:AI,"&gt;=1")</f>
        <v>0</v>
      </c>
      <c r="E274" s="20">
        <f>SUMIFS('CONTRATOS 2016'!$AI:AI,'CONTRATOS 2016'!$AV:AV,A274)</f>
        <v>0</v>
      </c>
    </row>
    <row r="275" spans="1:5" x14ac:dyDescent="0.2">
      <c r="A275" s="23" t="s">
        <v>1119</v>
      </c>
      <c r="B275" s="8">
        <v>80723574</v>
      </c>
      <c r="C275" s="25" t="s">
        <v>164</v>
      </c>
      <c r="D275" s="21">
        <f>COUNTIFS('CONTRATOS 2016'!AV:AV,A275,'CONTRATOS 2016'!$AI:AI,"&gt;=1")</f>
        <v>0</v>
      </c>
      <c r="E275" s="20">
        <f>SUMIFS('CONTRATOS 2016'!$AI:AI,'CONTRATOS 2016'!$AV:AV,A275)</f>
        <v>0</v>
      </c>
    </row>
    <row r="276" spans="1:5" x14ac:dyDescent="0.2">
      <c r="A276" s="23" t="s">
        <v>76</v>
      </c>
      <c r="B276" s="8">
        <v>19477329</v>
      </c>
      <c r="C276" s="25" t="s">
        <v>241</v>
      </c>
      <c r="D276" s="21">
        <f>COUNTIFS('CONTRATOS 2016'!AV:AV,A276,'CONTRATOS 2016'!$AI:AI,"&gt;=1")</f>
        <v>0</v>
      </c>
      <c r="E276" s="20">
        <f>SUMIFS('CONTRATOS 2016'!$AI:AI,'CONTRATOS 2016'!$AV:AV,A276)</f>
        <v>0</v>
      </c>
    </row>
    <row r="277" spans="1:5" x14ac:dyDescent="0.2">
      <c r="A277" s="23" t="s">
        <v>1179</v>
      </c>
      <c r="B277" s="8">
        <v>88031778</v>
      </c>
      <c r="C277" s="25" t="s">
        <v>203</v>
      </c>
      <c r="D277" s="21">
        <f>COUNTIFS('CONTRATOS 2016'!AV:AV,A277,'CONTRATOS 2016'!$AI:AI,"&gt;=1")</f>
        <v>0</v>
      </c>
      <c r="E277" s="20">
        <f>SUMIFS('CONTRATOS 2016'!$AI:AI,'CONTRATOS 2016'!$AV:AV,A277)</f>
        <v>0</v>
      </c>
    </row>
    <row r="278" spans="1:5" x14ac:dyDescent="0.2">
      <c r="A278" s="23" t="s">
        <v>990</v>
      </c>
      <c r="B278" s="8">
        <v>79638798</v>
      </c>
      <c r="C278" s="25" t="s">
        <v>168</v>
      </c>
      <c r="D278" s="21">
        <f>COUNTIFS('CONTRATOS 2016'!AV:AV,A278,'CONTRATOS 2016'!$AI:AI,"&gt;=1")</f>
        <v>0</v>
      </c>
      <c r="E278" s="20">
        <f>SUMIFS('CONTRATOS 2016'!$AI:AI,'CONTRATOS 2016'!$AV:AV,A278)</f>
        <v>0</v>
      </c>
    </row>
    <row r="279" spans="1:5" x14ac:dyDescent="0.2">
      <c r="A279" s="26" t="s">
        <v>1459</v>
      </c>
      <c r="B279" s="7">
        <v>19477329</v>
      </c>
      <c r="C279" s="25" t="s">
        <v>242</v>
      </c>
      <c r="D279" s="21">
        <f>COUNTIFS('CONTRATOS 2016'!AV:AV,A279,'CONTRATOS 2016'!$AI:AI,"&gt;=1")</f>
        <v>0</v>
      </c>
      <c r="E279" s="20">
        <f>SUMIFS('CONTRATOS 2016'!$AI:AI,'CONTRATOS 2016'!$AV:AV,A279)</f>
        <v>0</v>
      </c>
    </row>
    <row r="280" spans="1:5" x14ac:dyDescent="0.2">
      <c r="A280" s="23" t="s">
        <v>416</v>
      </c>
      <c r="B280" s="8">
        <v>12989938</v>
      </c>
      <c r="C280" s="25" t="s">
        <v>223</v>
      </c>
      <c r="D280" s="21">
        <f>COUNTIFS('CONTRATOS 2016'!AV:AV,A280,'CONTRATOS 2016'!$AI:AI,"&gt;=1")</f>
        <v>0</v>
      </c>
      <c r="E280" s="20">
        <f>SUMIFS('CONTRATOS 2016'!$AI:AI,'CONTRATOS 2016'!$AV:AV,A280)</f>
        <v>0</v>
      </c>
    </row>
    <row r="281" spans="1:5" x14ac:dyDescent="0.2">
      <c r="A281" s="23" t="s">
        <v>498</v>
      </c>
      <c r="B281" s="8">
        <v>19619310</v>
      </c>
      <c r="C281" s="25" t="s">
        <v>203</v>
      </c>
      <c r="D281" s="21">
        <f>COUNTIFS('CONTRATOS 2016'!AV:AV,A281,'CONTRATOS 2016'!$AI:AI,"&gt;=1")</f>
        <v>0</v>
      </c>
      <c r="E281" s="20">
        <f>SUMIFS('CONTRATOS 2016'!$AI:AI,'CONTRATOS 2016'!$AV:AV,A281)</f>
        <v>0</v>
      </c>
    </row>
    <row r="282" spans="1:5" x14ac:dyDescent="0.2">
      <c r="A282" s="23" t="s">
        <v>1164</v>
      </c>
      <c r="B282" s="8">
        <v>86058669</v>
      </c>
      <c r="C282" s="25" t="s">
        <v>176</v>
      </c>
      <c r="D282" s="21">
        <f>COUNTIFS('CONTRATOS 2016'!AV:AV,A282,'CONTRATOS 2016'!$AI:AI,"&gt;=1")</f>
        <v>0</v>
      </c>
      <c r="E282" s="20">
        <f>SUMIFS('CONTRATOS 2016'!$AI:AI,'CONTRATOS 2016'!$AV:AV,A282)</f>
        <v>0</v>
      </c>
    </row>
    <row r="283" spans="1:5" x14ac:dyDescent="0.2">
      <c r="A283" s="23" t="s">
        <v>486</v>
      </c>
      <c r="B283" s="8">
        <v>19259454</v>
      </c>
      <c r="C283" s="25" t="s">
        <v>240</v>
      </c>
      <c r="D283" s="21">
        <f>COUNTIFS('CONTRATOS 2016'!AV:AV,A283,'CONTRATOS 2016'!$AI:AI,"&gt;=1")</f>
        <v>0</v>
      </c>
      <c r="E283" s="20">
        <f>SUMIFS('CONTRATOS 2016'!$AI:AI,'CONTRATOS 2016'!$AV:AV,A283)</f>
        <v>0</v>
      </c>
    </row>
    <row r="284" spans="1:5" x14ac:dyDescent="0.2">
      <c r="A284" s="23" t="s">
        <v>883</v>
      </c>
      <c r="B284" s="8">
        <v>72325451</v>
      </c>
      <c r="C284" s="25" t="s">
        <v>169</v>
      </c>
      <c r="D284" s="21">
        <f>COUNTIFS('CONTRATOS 2016'!AV:AV,A284,'CONTRATOS 2016'!$AI:AI,"&gt;=1")</f>
        <v>0</v>
      </c>
      <c r="E284" s="20">
        <f>SUMIFS('CONTRATOS 2016'!$AI:AI,'CONTRATOS 2016'!$AV:AV,A284)</f>
        <v>0</v>
      </c>
    </row>
    <row r="285" spans="1:5" x14ac:dyDescent="0.2">
      <c r="A285" s="23" t="s">
        <v>934</v>
      </c>
      <c r="B285" s="15">
        <v>77187997</v>
      </c>
      <c r="C285" s="25" t="s">
        <v>201</v>
      </c>
      <c r="D285" s="21">
        <f>COUNTIFS('CONTRATOS 2016'!AV:AV,A285,'CONTRATOS 2016'!$AI:AI,"&gt;=1")</f>
        <v>0</v>
      </c>
      <c r="E285" s="20">
        <f>SUMIFS('CONTRATOS 2016'!$AI:AI,'CONTRATOS 2016'!$AV:AV,A285)</f>
        <v>0</v>
      </c>
    </row>
    <row r="286" spans="1:5" x14ac:dyDescent="0.2">
      <c r="A286" s="23" t="s">
        <v>453</v>
      </c>
      <c r="B286" s="8">
        <v>16161521</v>
      </c>
      <c r="C286" s="25" t="s">
        <v>220</v>
      </c>
      <c r="D286" s="21">
        <f>COUNTIFS('CONTRATOS 2016'!AV:AV,A286,'CONTRATOS 2016'!$AI:AI,"&gt;=1")</f>
        <v>0</v>
      </c>
      <c r="E286" s="20">
        <f>SUMIFS('CONTRATOS 2016'!$AI:AI,'CONTRATOS 2016'!$AV:AV,A286)</f>
        <v>0</v>
      </c>
    </row>
    <row r="287" spans="1:5" x14ac:dyDescent="0.2">
      <c r="A287" s="23" t="s">
        <v>1101</v>
      </c>
      <c r="B287" s="8">
        <v>80227708</v>
      </c>
      <c r="C287" s="25" t="s">
        <v>162</v>
      </c>
      <c r="D287" s="21">
        <f>COUNTIFS('CONTRATOS 2016'!AV:AV,A287,'CONTRATOS 2016'!$AI:AI,"&gt;=1")</f>
        <v>0</v>
      </c>
      <c r="E287" s="20">
        <f>SUMIFS('CONTRATOS 2016'!$AI:AI,'CONTRATOS 2016'!$AV:AV,A287)</f>
        <v>0</v>
      </c>
    </row>
    <row r="288" spans="1:5" x14ac:dyDescent="0.2">
      <c r="A288" s="23" t="s">
        <v>923</v>
      </c>
      <c r="B288" s="8">
        <v>76311566</v>
      </c>
      <c r="C288" s="25" t="s">
        <v>221</v>
      </c>
      <c r="D288" s="21">
        <f>COUNTIFS('CONTRATOS 2016'!AV:AV,A288,'CONTRATOS 2016'!$AI:AI,"&gt;=1")</f>
        <v>0</v>
      </c>
      <c r="E288" s="20">
        <f>SUMIFS('CONTRATOS 2016'!$AI:AI,'CONTRATOS 2016'!$AV:AV,A288)</f>
        <v>0</v>
      </c>
    </row>
    <row r="289" spans="1:5" x14ac:dyDescent="0.2">
      <c r="A289" s="23" t="s">
        <v>1180</v>
      </c>
      <c r="B289" s="8">
        <v>88157857</v>
      </c>
      <c r="C289" s="25" t="s">
        <v>261</v>
      </c>
      <c r="D289" s="21">
        <f>COUNTIFS('CONTRATOS 2016'!AV:AV,A289,'CONTRATOS 2016'!$AI:AI,"&gt;=1")</f>
        <v>0</v>
      </c>
      <c r="E289" s="20">
        <f>SUMIFS('CONTRATOS 2016'!$AI:AI,'CONTRATOS 2016'!$AV:AV,A289)</f>
        <v>0</v>
      </c>
    </row>
    <row r="290" spans="1:5" x14ac:dyDescent="0.2">
      <c r="A290" s="23" t="s">
        <v>1206</v>
      </c>
      <c r="B290" s="8">
        <v>91293021</v>
      </c>
      <c r="C290" s="25" t="s">
        <v>229</v>
      </c>
      <c r="D290" s="21">
        <f>COUNTIFS('CONTRATOS 2016'!AV:AV,A290,'CONTRATOS 2016'!$AI:AI,"&gt;=1")</f>
        <v>0</v>
      </c>
      <c r="E290" s="20">
        <f>SUMIFS('CONTRATOS 2016'!$AI:AI,'CONTRATOS 2016'!$AV:AV,A290)</f>
        <v>0</v>
      </c>
    </row>
    <row r="291" spans="1:5" x14ac:dyDescent="0.2">
      <c r="A291" s="23" t="s">
        <v>1167</v>
      </c>
      <c r="B291" s="8">
        <v>86069634</v>
      </c>
      <c r="C291" s="25" t="s">
        <v>162</v>
      </c>
      <c r="D291" s="21">
        <f>COUNTIFS('CONTRATOS 2016'!AV:AV,A291,'CONTRATOS 2016'!$AI:AI,"&gt;=1")</f>
        <v>0</v>
      </c>
      <c r="E291" s="20">
        <f>SUMIFS('CONTRATOS 2016'!$AI:AI,'CONTRATOS 2016'!$AV:AV,A291)</f>
        <v>0</v>
      </c>
    </row>
    <row r="292" spans="1:5" x14ac:dyDescent="0.2">
      <c r="A292" s="23" t="s">
        <v>1245</v>
      </c>
      <c r="B292" s="8">
        <v>94526658</v>
      </c>
      <c r="C292" s="25" t="s">
        <v>172</v>
      </c>
      <c r="D292" s="21">
        <f>COUNTIFS('CONTRATOS 2016'!AV:AV,A292,'CONTRATOS 2016'!$AI:AI,"&gt;=1")</f>
        <v>0</v>
      </c>
      <c r="E292" s="20">
        <f>SUMIFS('CONTRATOS 2016'!$AI:AI,'CONTRATOS 2016'!$AV:AV,A292)</f>
        <v>0</v>
      </c>
    </row>
    <row r="293" spans="1:5" x14ac:dyDescent="0.2">
      <c r="A293" s="23" t="s">
        <v>1010</v>
      </c>
      <c r="B293" s="8">
        <v>79795096</v>
      </c>
      <c r="C293" s="25" t="s">
        <v>237</v>
      </c>
      <c r="D293" s="21">
        <f>COUNTIFS('CONTRATOS 2016'!AV:AV,A293,'CONTRATOS 2016'!$AI:AI,"&gt;=1")</f>
        <v>0</v>
      </c>
      <c r="E293" s="20">
        <f>SUMIFS('CONTRATOS 2016'!$AI:AI,'CONTRATOS 2016'!$AV:AV,A293)</f>
        <v>0</v>
      </c>
    </row>
    <row r="294" spans="1:5" x14ac:dyDescent="0.2">
      <c r="A294" s="23" t="s">
        <v>84</v>
      </c>
      <c r="B294" s="8">
        <v>16775389</v>
      </c>
      <c r="C294" s="25" t="s">
        <v>236</v>
      </c>
      <c r="D294" s="21">
        <f>COUNTIFS('CONTRATOS 2016'!AV:AV,A294,'CONTRATOS 2016'!$AI:AI,"&gt;=1")</f>
        <v>0</v>
      </c>
      <c r="E294" s="20">
        <f>SUMIFS('CONTRATOS 2016'!$AI:AI,'CONTRATOS 2016'!$AV:AV,A294)</f>
        <v>0</v>
      </c>
    </row>
    <row r="295" spans="1:5" x14ac:dyDescent="0.2">
      <c r="A295" s="23" t="s">
        <v>367</v>
      </c>
      <c r="B295" s="8">
        <v>10026277</v>
      </c>
      <c r="C295" s="25" t="s">
        <v>174</v>
      </c>
      <c r="D295" s="21">
        <f>COUNTIFS('CONTRATOS 2016'!AV:AV,A295,'CONTRATOS 2016'!$AI:AI,"&gt;=1")</f>
        <v>0</v>
      </c>
      <c r="E295" s="20">
        <f>SUMIFS('CONTRATOS 2016'!$AI:AI,'CONTRATOS 2016'!$AV:AV,A295)</f>
        <v>0</v>
      </c>
    </row>
    <row r="296" spans="1:5" x14ac:dyDescent="0.2">
      <c r="A296" s="23" t="s">
        <v>501</v>
      </c>
      <c r="B296" s="8">
        <v>20451079</v>
      </c>
      <c r="C296" s="25" t="s">
        <v>164</v>
      </c>
      <c r="D296" s="21">
        <f>COUNTIFS('CONTRATOS 2016'!AV:AV,A296,'CONTRATOS 2016'!$AI:AI,"&gt;=1")</f>
        <v>0</v>
      </c>
      <c r="E296" s="20">
        <f>SUMIFS('CONTRATOS 2016'!$AI:AI,'CONTRATOS 2016'!$AV:AV,A296)</f>
        <v>0</v>
      </c>
    </row>
    <row r="297" spans="1:5" x14ac:dyDescent="0.2">
      <c r="A297" s="23" t="s">
        <v>1432</v>
      </c>
      <c r="B297" s="8">
        <v>1121844752</v>
      </c>
      <c r="C297" s="25" t="s">
        <v>209</v>
      </c>
      <c r="D297" s="21">
        <f>COUNTIFS('CONTRATOS 2016'!AV:AV,A297,'CONTRATOS 2016'!$AI:AI,"&gt;=1")</f>
        <v>0</v>
      </c>
      <c r="E297" s="20">
        <f>SUMIFS('CONTRATOS 2016'!$AI:AI,'CONTRATOS 2016'!$AV:AV,A297)</f>
        <v>0</v>
      </c>
    </row>
    <row r="298" spans="1:5" x14ac:dyDescent="0.2">
      <c r="A298" s="23" t="s">
        <v>1279</v>
      </c>
      <c r="B298" s="8">
        <v>1014178129</v>
      </c>
      <c r="C298" s="25" t="s">
        <v>254</v>
      </c>
      <c r="D298" s="21">
        <f>COUNTIFS('CONTRATOS 2016'!AV:AV,A298,'CONTRATOS 2016'!$AI:AI,"&gt;=1")</f>
        <v>0</v>
      </c>
      <c r="E298" s="20">
        <f>SUMIFS('CONTRATOS 2016'!$AI:AI,'CONTRATOS 2016'!$AV:AV,A298)</f>
        <v>0</v>
      </c>
    </row>
    <row r="299" spans="1:5" x14ac:dyDescent="0.2">
      <c r="A299" s="23" t="s">
        <v>1217</v>
      </c>
      <c r="B299" s="8">
        <v>93385906</v>
      </c>
      <c r="C299" s="25" t="s">
        <v>172</v>
      </c>
      <c r="D299" s="21">
        <f>COUNTIFS('CONTRATOS 2016'!AV:AV,A299,'CONTRATOS 2016'!$AI:AI,"&gt;=1")</f>
        <v>0</v>
      </c>
      <c r="E299" s="20">
        <f>SUMIFS('CONTRATOS 2016'!$AI:AI,'CONTRATOS 2016'!$AV:AV,A299)</f>
        <v>0</v>
      </c>
    </row>
    <row r="300" spans="1:5" x14ac:dyDescent="0.2">
      <c r="A300" s="23" t="s">
        <v>863</v>
      </c>
      <c r="B300" s="8">
        <v>72159653</v>
      </c>
      <c r="C300" s="25" t="s">
        <v>220</v>
      </c>
      <c r="D300" s="21">
        <f>COUNTIFS('CONTRATOS 2016'!AV:AV,A300,'CONTRATOS 2016'!$AI:AI,"&gt;=1")</f>
        <v>0</v>
      </c>
      <c r="E300" s="20">
        <f>SUMIFS('CONTRATOS 2016'!$AI:AI,'CONTRATOS 2016'!$AV:AV,A300)</f>
        <v>0</v>
      </c>
    </row>
    <row r="301" spans="1:5" x14ac:dyDescent="0.2">
      <c r="A301" s="23" t="s">
        <v>894</v>
      </c>
      <c r="B301" s="8">
        <v>73187998</v>
      </c>
      <c r="C301" s="25" t="s">
        <v>188</v>
      </c>
      <c r="D301" s="21">
        <f>COUNTIFS('CONTRATOS 2016'!AV:AV,A301,'CONTRATOS 2016'!$AI:AI,"&gt;=1")</f>
        <v>0</v>
      </c>
      <c r="E301" s="20">
        <f>SUMIFS('CONTRATOS 2016'!$AI:AI,'CONTRATOS 2016'!$AV:AV,A301)</f>
        <v>0</v>
      </c>
    </row>
    <row r="302" spans="1:5" x14ac:dyDescent="0.2">
      <c r="A302" s="23" t="s">
        <v>1060</v>
      </c>
      <c r="B302" s="8">
        <v>80033258</v>
      </c>
      <c r="C302" s="25" t="s">
        <v>162</v>
      </c>
      <c r="D302" s="21">
        <f>COUNTIFS('CONTRATOS 2016'!AV:AV,A302,'CONTRATOS 2016'!$AI:AI,"&gt;=1")</f>
        <v>0</v>
      </c>
      <c r="E302" s="20">
        <f>SUMIFS('CONTRATOS 2016'!$AI:AI,'CONTRATOS 2016'!$AV:AV,A302)</f>
        <v>0</v>
      </c>
    </row>
    <row r="303" spans="1:5" x14ac:dyDescent="0.2">
      <c r="A303" s="23" t="s">
        <v>1118</v>
      </c>
      <c r="B303" s="8">
        <v>80541017</v>
      </c>
      <c r="C303" s="25" t="s">
        <v>208</v>
      </c>
      <c r="D303" s="21">
        <f>COUNTIFS('CONTRATOS 2016'!AV:AV,A303,'CONTRATOS 2016'!$AI:AI,"&gt;=1")</f>
        <v>0</v>
      </c>
      <c r="E303" s="20">
        <f>SUMIFS('CONTRATOS 2016'!$AI:AI,'CONTRATOS 2016'!$AV:AV,A303)</f>
        <v>0</v>
      </c>
    </row>
    <row r="304" spans="1:5" x14ac:dyDescent="0.2">
      <c r="A304" s="23" t="s">
        <v>1329</v>
      </c>
      <c r="B304" s="8">
        <v>1026550812</v>
      </c>
      <c r="C304" s="25" t="s">
        <v>239</v>
      </c>
      <c r="D304" s="21">
        <f>COUNTIFS('CONTRATOS 2016'!AV:AV,A304,'CONTRATOS 2016'!$AI:AI,"&gt;=1")</f>
        <v>0</v>
      </c>
      <c r="E304" s="20">
        <f>SUMIFS('CONTRATOS 2016'!$AI:AI,'CONTRATOS 2016'!$AV:AV,A304)</f>
        <v>0</v>
      </c>
    </row>
    <row r="305" spans="1:5" x14ac:dyDescent="0.2">
      <c r="A305" s="23" t="s">
        <v>425</v>
      </c>
      <c r="B305" s="8">
        <v>13508051</v>
      </c>
      <c r="C305" s="25" t="s">
        <v>185</v>
      </c>
      <c r="D305" s="21">
        <f>COUNTIFS('CONTRATOS 2016'!AV:AV,A305,'CONTRATOS 2016'!$AI:AI,"&gt;=1")</f>
        <v>0</v>
      </c>
      <c r="E305" s="20">
        <f>SUMIFS('CONTRATOS 2016'!$AI:AI,'CONTRATOS 2016'!$AV:AV,A305)</f>
        <v>0</v>
      </c>
    </row>
    <row r="306" spans="1:5" x14ac:dyDescent="0.2">
      <c r="A306" s="23" t="s">
        <v>852</v>
      </c>
      <c r="B306" s="8">
        <v>70420671</v>
      </c>
      <c r="C306" s="25" t="s">
        <v>187</v>
      </c>
      <c r="D306" s="21">
        <f>COUNTIFS('CONTRATOS 2016'!AV:AV,A306,'CONTRATOS 2016'!$AI:AI,"&gt;=1")</f>
        <v>0</v>
      </c>
      <c r="E306" s="20">
        <f>SUMIFS('CONTRATOS 2016'!$AI:AI,'CONTRATOS 2016'!$AV:AV,A306)</f>
        <v>0</v>
      </c>
    </row>
    <row r="307" spans="1:5" x14ac:dyDescent="0.2">
      <c r="A307" s="23" t="s">
        <v>1048</v>
      </c>
      <c r="B307" s="8">
        <v>80004004</v>
      </c>
      <c r="C307" s="25" t="s">
        <v>208</v>
      </c>
      <c r="D307" s="21">
        <f>COUNTIFS('CONTRATOS 2016'!AV:AV,A307,'CONTRATOS 2016'!$AI:AI,"&gt;=1")</f>
        <v>0</v>
      </c>
      <c r="E307" s="20">
        <f>SUMIFS('CONTRATOS 2016'!$AI:AI,'CONTRATOS 2016'!$AV:AV,A307)</f>
        <v>0</v>
      </c>
    </row>
    <row r="308" spans="1:5" x14ac:dyDescent="0.2">
      <c r="A308" s="23" t="s">
        <v>869</v>
      </c>
      <c r="B308" s="8">
        <v>72194508</v>
      </c>
      <c r="C308" s="25" t="s">
        <v>220</v>
      </c>
      <c r="D308" s="21">
        <f>COUNTIFS('CONTRATOS 2016'!AV:AV,A308,'CONTRATOS 2016'!$AI:AI,"&gt;=1")</f>
        <v>0</v>
      </c>
      <c r="E308" s="20">
        <f>SUMIFS('CONTRATOS 2016'!$AI:AI,'CONTRATOS 2016'!$AV:AV,A308)</f>
        <v>0</v>
      </c>
    </row>
    <row r="309" spans="1:5" x14ac:dyDescent="0.2">
      <c r="A309" s="23" t="s">
        <v>1443</v>
      </c>
      <c r="B309" s="8">
        <v>1130641511</v>
      </c>
      <c r="C309" s="25" t="s">
        <v>172</v>
      </c>
      <c r="D309" s="21">
        <f>COUNTIFS('CONTRATOS 2016'!AV:AV,A309,'CONTRATOS 2016'!$AI:AI,"&gt;=1")</f>
        <v>0</v>
      </c>
      <c r="E309" s="20">
        <f>SUMIFS('CONTRATOS 2016'!$AI:AI,'CONTRATOS 2016'!$AV:AV,A309)</f>
        <v>0</v>
      </c>
    </row>
    <row r="310" spans="1:5" x14ac:dyDescent="0.2">
      <c r="A310" s="23" t="s">
        <v>312</v>
      </c>
      <c r="B310" s="8">
        <v>5821691</v>
      </c>
      <c r="C310" s="25" t="s">
        <v>166</v>
      </c>
      <c r="D310" s="21">
        <f>COUNTIFS('CONTRATOS 2016'!AV:AV,A310,'CONTRATOS 2016'!$AI:AI,"&gt;=1")</f>
        <v>0</v>
      </c>
      <c r="E310" s="20">
        <f>SUMIFS('CONTRATOS 2016'!$AI:AI,'CONTRATOS 2016'!$AV:AV,A310)</f>
        <v>0</v>
      </c>
    </row>
    <row r="311" spans="1:5" x14ac:dyDescent="0.2">
      <c r="A311" s="23" t="s">
        <v>1135</v>
      </c>
      <c r="B311" s="8">
        <v>80876161</v>
      </c>
      <c r="C311" s="25" t="s">
        <v>162</v>
      </c>
      <c r="D311" s="21">
        <f>COUNTIFS('CONTRATOS 2016'!AV:AV,A311,'CONTRATOS 2016'!$AI:AI,"&gt;=1")</f>
        <v>0</v>
      </c>
      <c r="E311" s="20">
        <f>SUMIFS('CONTRATOS 2016'!$AI:AI,'CONTRATOS 2016'!$AV:AV,A311)</f>
        <v>0</v>
      </c>
    </row>
    <row r="312" spans="1:5" x14ac:dyDescent="0.2">
      <c r="A312" s="23" t="s">
        <v>1320</v>
      </c>
      <c r="B312" s="8">
        <v>1022943437</v>
      </c>
      <c r="C312" s="25" t="s">
        <v>162</v>
      </c>
      <c r="D312" s="21">
        <f>COUNTIFS('CONTRATOS 2016'!AV:AV,A312,'CONTRATOS 2016'!$AI:AI,"&gt;=1")</f>
        <v>0</v>
      </c>
      <c r="E312" s="20">
        <f>SUMIFS('CONTRATOS 2016'!$AI:AI,'CONTRATOS 2016'!$AV:AV,A312)</f>
        <v>0</v>
      </c>
    </row>
    <row r="313" spans="1:5" x14ac:dyDescent="0.2">
      <c r="A313" s="23" t="s">
        <v>1054</v>
      </c>
      <c r="B313" s="8">
        <v>80027551</v>
      </c>
      <c r="C313" s="25" t="s">
        <v>162</v>
      </c>
      <c r="D313" s="21">
        <f>COUNTIFS('CONTRATOS 2016'!AV:AV,A313,'CONTRATOS 2016'!$AI:AI,"&gt;=1")</f>
        <v>0</v>
      </c>
      <c r="E313" s="20">
        <f>SUMIFS('CONTRATOS 2016'!$AI:AI,'CONTRATOS 2016'!$AV:AV,A313)</f>
        <v>0</v>
      </c>
    </row>
    <row r="314" spans="1:5" x14ac:dyDescent="0.2">
      <c r="A314" s="23" t="s">
        <v>893</v>
      </c>
      <c r="B314" s="8">
        <v>73156610</v>
      </c>
      <c r="C314" s="25" t="s">
        <v>204</v>
      </c>
      <c r="D314" s="21">
        <f>COUNTIFS('CONTRATOS 2016'!AV:AV,A314,'CONTRATOS 2016'!$AI:AI,"&gt;=1")</f>
        <v>0</v>
      </c>
      <c r="E314" s="20">
        <f>SUMIFS('CONTRATOS 2016'!$AI:AI,'CONTRATOS 2016'!$AV:AV,A314)</f>
        <v>0</v>
      </c>
    </row>
    <row r="315" spans="1:5" x14ac:dyDescent="0.2">
      <c r="A315" s="23" t="s">
        <v>1307</v>
      </c>
      <c r="B315" s="8">
        <v>1019030146</v>
      </c>
      <c r="C315" s="25" t="s">
        <v>257</v>
      </c>
      <c r="D315" s="21">
        <f>COUNTIFS('CONTRATOS 2016'!AV:AV,A315,'CONTRATOS 2016'!$AI:AI,"&gt;=1")</f>
        <v>0</v>
      </c>
      <c r="E315" s="20">
        <f>SUMIFS('CONTRATOS 2016'!$AI:AI,'CONTRATOS 2016'!$AV:AV,A315)</f>
        <v>0</v>
      </c>
    </row>
    <row r="316" spans="1:5" x14ac:dyDescent="0.2">
      <c r="A316" s="23" t="s">
        <v>1026</v>
      </c>
      <c r="B316" s="17">
        <v>79902611</v>
      </c>
      <c r="C316" s="25" t="s">
        <v>162</v>
      </c>
      <c r="D316" s="21">
        <f>COUNTIFS('CONTRATOS 2016'!AV:AV,A316,'CONTRATOS 2016'!$AI:AI,"&gt;=1")</f>
        <v>0</v>
      </c>
      <c r="E316" s="20">
        <f>SUMIFS('CONTRATOS 2016'!$AI:AI,'CONTRATOS 2016'!$AV:AV,A316)</f>
        <v>0</v>
      </c>
    </row>
    <row r="317" spans="1:5" x14ac:dyDescent="0.2">
      <c r="A317" s="23" t="s">
        <v>1253</v>
      </c>
      <c r="B317" s="8">
        <v>98398528</v>
      </c>
      <c r="C317" s="25" t="s">
        <v>190</v>
      </c>
      <c r="D317" s="21">
        <f>COUNTIFS('CONTRATOS 2016'!AV:AV,A317,'CONTRATOS 2016'!$AI:AI,"&gt;=1")</f>
        <v>0</v>
      </c>
      <c r="E317" s="20">
        <f>SUMIFS('CONTRATOS 2016'!$AI:AI,'CONTRATOS 2016'!$AV:AV,A317)</f>
        <v>0</v>
      </c>
    </row>
    <row r="318" spans="1:5" x14ac:dyDescent="0.2">
      <c r="A318" s="23" t="s">
        <v>1044</v>
      </c>
      <c r="B318" s="8">
        <v>79977193</v>
      </c>
      <c r="C318" s="25" t="s">
        <v>162</v>
      </c>
      <c r="D318" s="21">
        <f>COUNTIFS('CONTRATOS 2016'!AV:AV,A318,'CONTRATOS 2016'!$AI:AI,"&gt;=1")</f>
        <v>0</v>
      </c>
      <c r="E318" s="20">
        <f>SUMIFS('CONTRATOS 2016'!$AI:AI,'CONTRATOS 2016'!$AV:AV,A318)</f>
        <v>0</v>
      </c>
    </row>
    <row r="319" spans="1:5" x14ac:dyDescent="0.2">
      <c r="A319" s="23" t="s">
        <v>1322</v>
      </c>
      <c r="B319" s="8">
        <v>1023863468</v>
      </c>
      <c r="C319" s="25" t="s">
        <v>162</v>
      </c>
      <c r="D319" s="21">
        <f>COUNTIFS('CONTRATOS 2016'!AV:AV,A319,'CONTRATOS 2016'!$AI:AI,"&gt;=1")</f>
        <v>0</v>
      </c>
      <c r="E319" s="20">
        <f>SUMIFS('CONTRATOS 2016'!$AI:AI,'CONTRATOS 2016'!$AV:AV,A319)</f>
        <v>0</v>
      </c>
    </row>
    <row r="320" spans="1:5" x14ac:dyDescent="0.2">
      <c r="A320" s="23" t="s">
        <v>494</v>
      </c>
      <c r="B320" s="15">
        <v>19459411</v>
      </c>
      <c r="C320" s="25" t="s">
        <v>163</v>
      </c>
      <c r="D320" s="21">
        <f>COUNTIFS('CONTRATOS 2016'!AV:AV,A320,'CONTRATOS 2016'!$AI:AI,"&gt;=1")</f>
        <v>0</v>
      </c>
      <c r="E320" s="20">
        <f>SUMIFS('CONTRATOS 2016'!$AI:AI,'CONTRATOS 2016'!$AV:AV,A320)</f>
        <v>0</v>
      </c>
    </row>
    <row r="321" spans="1:5" x14ac:dyDescent="0.2">
      <c r="A321" s="23" t="s">
        <v>1113</v>
      </c>
      <c r="B321" s="8">
        <v>80441338</v>
      </c>
      <c r="C321" s="25" t="s">
        <v>162</v>
      </c>
      <c r="D321" s="21">
        <f>COUNTIFS('CONTRATOS 2016'!AV:AV,A321,'CONTRATOS 2016'!$AI:AI,"&gt;=1")</f>
        <v>0</v>
      </c>
      <c r="E321" s="20">
        <f>SUMIFS('CONTRATOS 2016'!$AI:AI,'CONTRATOS 2016'!$AV:AV,A321)</f>
        <v>0</v>
      </c>
    </row>
    <row r="322" spans="1:5" x14ac:dyDescent="0.2">
      <c r="A322" s="23" t="s">
        <v>890</v>
      </c>
      <c r="B322" s="8">
        <v>73140604</v>
      </c>
      <c r="C322" s="25" t="s">
        <v>168</v>
      </c>
      <c r="D322" s="21">
        <f>COUNTIFS('CONTRATOS 2016'!AV:AV,A322,'CONTRATOS 2016'!$AI:AI,"&gt;=1")</f>
        <v>0</v>
      </c>
      <c r="E322" s="20">
        <f>SUMIFS('CONTRATOS 2016'!$AI:AI,'CONTRATOS 2016'!$AV:AV,A322)</f>
        <v>0</v>
      </c>
    </row>
    <row r="323" spans="1:5" x14ac:dyDescent="0.2">
      <c r="A323" s="23" t="s">
        <v>466</v>
      </c>
      <c r="B323" s="8">
        <v>17356305</v>
      </c>
      <c r="C323" s="25" t="s">
        <v>162</v>
      </c>
      <c r="D323" s="21">
        <f>COUNTIFS('CONTRATOS 2016'!AV:AV,A323,'CONTRATOS 2016'!$AI:AI,"&gt;=1")</f>
        <v>0</v>
      </c>
      <c r="E323" s="20">
        <f>SUMIFS('CONTRATOS 2016'!$AI:AI,'CONTRATOS 2016'!$AV:AV,A323)</f>
        <v>0</v>
      </c>
    </row>
    <row r="324" spans="1:5" x14ac:dyDescent="0.2">
      <c r="A324" s="23" t="s">
        <v>319</v>
      </c>
      <c r="B324" s="8">
        <v>6320853</v>
      </c>
      <c r="C324" s="25" t="s">
        <v>183</v>
      </c>
      <c r="D324" s="21">
        <f>COUNTIFS('CONTRATOS 2016'!AV:AV,A324,'CONTRATOS 2016'!$AI:AI,"&gt;=1")</f>
        <v>0</v>
      </c>
      <c r="E324" s="20">
        <f>SUMIFS('CONTRATOS 2016'!$AI:AI,'CONTRATOS 2016'!$AV:AV,A324)</f>
        <v>0</v>
      </c>
    </row>
    <row r="325" spans="1:5" x14ac:dyDescent="0.2">
      <c r="A325" s="23" t="s">
        <v>608</v>
      </c>
      <c r="B325" s="8">
        <v>39762965</v>
      </c>
      <c r="C325" s="25" t="s">
        <v>162</v>
      </c>
      <c r="D325" s="21">
        <f>COUNTIFS('CONTRATOS 2016'!AV:AV,A325,'CONTRATOS 2016'!$AI:AI,"&gt;=1")</f>
        <v>0</v>
      </c>
      <c r="E325" s="20">
        <f>SUMIFS('CONTRATOS 2016'!$AI:AI,'CONTRATOS 2016'!$AV:AV,A325)</f>
        <v>0</v>
      </c>
    </row>
    <row r="326" spans="1:5" x14ac:dyDescent="0.2">
      <c r="A326" s="23" t="s">
        <v>825</v>
      </c>
      <c r="B326" s="8">
        <v>60445544</v>
      </c>
      <c r="C326" s="25" t="s">
        <v>249</v>
      </c>
      <c r="D326" s="21">
        <f>COUNTIFS('CONTRATOS 2016'!AV:AV,A326,'CONTRATOS 2016'!$AI:AI,"&gt;=1")</f>
        <v>0</v>
      </c>
      <c r="E326" s="20">
        <f>SUMIFS('CONTRATOS 2016'!$AI:AI,'CONTRATOS 2016'!$AV:AV,A326)</f>
        <v>0</v>
      </c>
    </row>
    <row r="327" spans="1:5" x14ac:dyDescent="0.2">
      <c r="A327" s="23" t="s">
        <v>1428</v>
      </c>
      <c r="B327" s="8">
        <v>1116780489</v>
      </c>
      <c r="C327" s="25" t="s">
        <v>282</v>
      </c>
      <c r="D327" s="21">
        <f>COUNTIFS('CONTRATOS 2016'!AV:AV,A327,'CONTRATOS 2016'!$AI:AI,"&gt;=1")</f>
        <v>0</v>
      </c>
      <c r="E327" s="20">
        <f>SUMIFS('CONTRATOS 2016'!$AI:AI,'CONTRATOS 2016'!$AV:AV,A327)</f>
        <v>0</v>
      </c>
    </row>
    <row r="328" spans="1:5" x14ac:dyDescent="0.2">
      <c r="A328" s="23" t="s">
        <v>900</v>
      </c>
      <c r="B328" s="8">
        <v>73581961</v>
      </c>
      <c r="C328" s="25" t="s">
        <v>201</v>
      </c>
      <c r="D328" s="21">
        <f>COUNTIFS('CONTRATOS 2016'!AV:AV,A328,'CONTRATOS 2016'!$AI:AI,"&gt;=1")</f>
        <v>0</v>
      </c>
      <c r="E328" s="20">
        <f>SUMIFS('CONTRATOS 2016'!$AI:AI,'CONTRATOS 2016'!$AV:AV,A328)</f>
        <v>0</v>
      </c>
    </row>
    <row r="329" spans="1:5" x14ac:dyDescent="0.2">
      <c r="A329" s="23" t="s">
        <v>102</v>
      </c>
      <c r="B329" s="8">
        <v>25166983</v>
      </c>
      <c r="C329" s="25" t="s">
        <v>194</v>
      </c>
      <c r="D329" s="21">
        <f>COUNTIFS('CONTRATOS 2016'!AV:AV,A329,'CONTRATOS 2016'!$AI:AI,"&gt;=1")</f>
        <v>0</v>
      </c>
      <c r="E329" s="20">
        <f>SUMIFS('CONTRATOS 2016'!$AI:AI,'CONTRATOS 2016'!$AV:AV,A329)</f>
        <v>0</v>
      </c>
    </row>
    <row r="330" spans="1:5" x14ac:dyDescent="0.2">
      <c r="A330" s="23" t="s">
        <v>70</v>
      </c>
      <c r="B330" s="8">
        <v>41699005</v>
      </c>
      <c r="C330" s="25" t="s">
        <v>267</v>
      </c>
      <c r="D330" s="21">
        <f>COUNTIFS('CONTRATOS 2016'!AV:AV,A330,'CONTRATOS 2016'!$AI:AI,"&gt;=1")</f>
        <v>0</v>
      </c>
      <c r="E330" s="20">
        <f>SUMIFS('CONTRATOS 2016'!$AI:AI,'CONTRATOS 2016'!$AV:AV,A330)</f>
        <v>0</v>
      </c>
    </row>
    <row r="331" spans="1:5" x14ac:dyDescent="0.2">
      <c r="A331" s="23" t="s">
        <v>639</v>
      </c>
      <c r="B331" s="8">
        <v>43868229</v>
      </c>
      <c r="C331" s="25" t="s">
        <v>162</v>
      </c>
      <c r="D331" s="21">
        <f>COUNTIFS('CONTRATOS 2016'!AV:AV,A331,'CONTRATOS 2016'!$AI:AI,"&gt;=1")</f>
        <v>0</v>
      </c>
      <c r="E331" s="20">
        <f>SUMIFS('CONTRATOS 2016'!$AI:AI,'CONTRATOS 2016'!$AV:AV,A331)</f>
        <v>0</v>
      </c>
    </row>
    <row r="332" spans="1:5" x14ac:dyDescent="0.2">
      <c r="A332" s="23" t="s">
        <v>506</v>
      </c>
      <c r="B332" s="8">
        <v>21024942</v>
      </c>
      <c r="C332" s="25" t="s">
        <v>164</v>
      </c>
      <c r="D332" s="21">
        <f>COUNTIFS('CONTRATOS 2016'!AV:AV,A332,'CONTRATOS 2016'!$AI:AI,"&gt;=1")</f>
        <v>0</v>
      </c>
      <c r="E332" s="20">
        <f>SUMIFS('CONTRATOS 2016'!$AI:AI,'CONTRATOS 2016'!$AV:AV,A332)</f>
        <v>0</v>
      </c>
    </row>
    <row r="333" spans="1:5" x14ac:dyDescent="0.2">
      <c r="A333" s="23" t="s">
        <v>431</v>
      </c>
      <c r="B333" s="8">
        <v>13744479</v>
      </c>
      <c r="C333" s="25" t="s">
        <v>185</v>
      </c>
      <c r="D333" s="21">
        <f>COUNTIFS('CONTRATOS 2016'!AV:AV,A333,'CONTRATOS 2016'!$AI:AI,"&gt;=1")</f>
        <v>0</v>
      </c>
      <c r="E333" s="20">
        <f>SUMIFS('CONTRATOS 2016'!$AI:AI,'CONTRATOS 2016'!$AV:AV,A333)</f>
        <v>0</v>
      </c>
    </row>
    <row r="334" spans="1:5" x14ac:dyDescent="0.2">
      <c r="A334" s="23" t="s">
        <v>932</v>
      </c>
      <c r="B334" s="8">
        <v>77090287</v>
      </c>
      <c r="C334" s="25" t="s">
        <v>177</v>
      </c>
      <c r="D334" s="21">
        <f>COUNTIFS('CONTRATOS 2016'!AV:AV,A334,'CONTRATOS 2016'!$AI:AI,"&gt;=1")</f>
        <v>0</v>
      </c>
      <c r="E334" s="20">
        <f>SUMIFS('CONTRATOS 2016'!$AI:AI,'CONTRATOS 2016'!$AV:AV,A334)</f>
        <v>0</v>
      </c>
    </row>
    <row r="335" spans="1:5" x14ac:dyDescent="0.2">
      <c r="A335" s="23" t="s">
        <v>815</v>
      </c>
      <c r="B335" s="8">
        <v>59819840</v>
      </c>
      <c r="C335" s="25" t="s">
        <v>176</v>
      </c>
      <c r="D335" s="21">
        <f>COUNTIFS('CONTRATOS 2016'!AV:AV,A335,'CONTRATOS 2016'!$AI:AI,"&gt;=1")</f>
        <v>0</v>
      </c>
      <c r="E335" s="20">
        <f>SUMIFS('CONTRATOS 2016'!$AI:AI,'CONTRATOS 2016'!$AV:AV,A335)</f>
        <v>0</v>
      </c>
    </row>
    <row r="336" spans="1:5" x14ac:dyDescent="0.2">
      <c r="A336" s="23" t="s">
        <v>676</v>
      </c>
      <c r="B336" s="8">
        <v>51932325</v>
      </c>
      <c r="C336" s="25" t="s">
        <v>171</v>
      </c>
      <c r="D336" s="21">
        <f>COUNTIFS('CONTRATOS 2016'!AV:AV,A336,'CONTRATOS 2016'!$AI:AI,"&gt;=1")</f>
        <v>0</v>
      </c>
      <c r="E336" s="20">
        <f>SUMIFS('CONTRATOS 2016'!$AI:AI,'CONTRATOS 2016'!$AV:AV,A336)</f>
        <v>0</v>
      </c>
    </row>
    <row r="337" spans="1:5" x14ac:dyDescent="0.2">
      <c r="A337" s="23" t="s">
        <v>567</v>
      </c>
      <c r="B337" s="8">
        <v>35321130</v>
      </c>
      <c r="C337" s="25" t="s">
        <v>208</v>
      </c>
      <c r="D337" s="21">
        <f>COUNTIFS('CONTRATOS 2016'!AV:AV,A337,'CONTRATOS 2016'!$AI:AI,"&gt;=1")</f>
        <v>0</v>
      </c>
      <c r="E337" s="20">
        <f>SUMIFS('CONTRATOS 2016'!$AI:AI,'CONTRATOS 2016'!$AV:AV,A337)</f>
        <v>0</v>
      </c>
    </row>
    <row r="338" spans="1:5" x14ac:dyDescent="0.2">
      <c r="A338" s="23" t="s">
        <v>34</v>
      </c>
      <c r="B338" s="8">
        <v>79787263</v>
      </c>
      <c r="C338" s="25" t="s">
        <v>219</v>
      </c>
      <c r="D338" s="21">
        <f>COUNTIFS('CONTRATOS 2016'!AV:AV,A338,'CONTRATOS 2016'!$AI:AI,"&gt;=1")</f>
        <v>0</v>
      </c>
      <c r="E338" s="20">
        <f>SUMIFS('CONTRATOS 2016'!$AI:AI,'CONTRATOS 2016'!$AV:AV,A338)</f>
        <v>0</v>
      </c>
    </row>
    <row r="339" spans="1:5" x14ac:dyDescent="0.2">
      <c r="A339" s="23" t="s">
        <v>1334</v>
      </c>
      <c r="B339" s="8">
        <v>1030544871</v>
      </c>
      <c r="C339" s="25" t="s">
        <v>162</v>
      </c>
      <c r="D339" s="21">
        <f>COUNTIFS('CONTRATOS 2016'!AV:AV,A339,'CONTRATOS 2016'!$AI:AI,"&gt;=1")</f>
        <v>0</v>
      </c>
      <c r="E339" s="20">
        <f>SUMIFS('CONTRATOS 2016'!$AI:AI,'CONTRATOS 2016'!$AV:AV,A339)</f>
        <v>0</v>
      </c>
    </row>
    <row r="340" spans="1:5" x14ac:dyDescent="0.2">
      <c r="A340" s="23" t="s">
        <v>714</v>
      </c>
      <c r="B340" s="8">
        <v>52383139</v>
      </c>
      <c r="C340" s="25" t="s">
        <v>164</v>
      </c>
      <c r="D340" s="21">
        <f>COUNTIFS('CONTRATOS 2016'!AV:AV,A340,'CONTRATOS 2016'!$AI:AI,"&gt;=1")</f>
        <v>0</v>
      </c>
      <c r="E340" s="20">
        <f>SUMIFS('CONTRATOS 2016'!$AI:AI,'CONTRATOS 2016'!$AV:AV,A340)</f>
        <v>0</v>
      </c>
    </row>
    <row r="341" spans="1:5" x14ac:dyDescent="0.2">
      <c r="A341" s="23" t="s">
        <v>394</v>
      </c>
      <c r="B341" s="8">
        <v>11806390</v>
      </c>
      <c r="C341" s="25" t="s">
        <v>168</v>
      </c>
      <c r="D341" s="21">
        <f>COUNTIFS('CONTRATOS 2016'!AV:AV,A341,'CONTRATOS 2016'!$AI:AI,"&gt;=1")</f>
        <v>0</v>
      </c>
      <c r="E341" s="20">
        <f>SUMIFS('CONTRATOS 2016'!$AI:AI,'CONTRATOS 2016'!$AV:AV,A341)</f>
        <v>0</v>
      </c>
    </row>
    <row r="342" spans="1:5" x14ac:dyDescent="0.2">
      <c r="A342" s="23" t="s">
        <v>936</v>
      </c>
      <c r="B342" s="8">
        <v>78750825</v>
      </c>
      <c r="C342" s="25" t="s">
        <v>193</v>
      </c>
      <c r="D342" s="21">
        <f>COUNTIFS('CONTRATOS 2016'!AV:AV,A342,'CONTRATOS 2016'!$AI:AI,"&gt;=1")</f>
        <v>0</v>
      </c>
      <c r="E342" s="20">
        <f>SUMIFS('CONTRATOS 2016'!$AI:AI,'CONTRATOS 2016'!$AV:AV,A342)</f>
        <v>0</v>
      </c>
    </row>
    <row r="343" spans="1:5" x14ac:dyDescent="0.2">
      <c r="A343" s="23" t="s">
        <v>1438</v>
      </c>
      <c r="B343" s="8">
        <v>1128050124</v>
      </c>
      <c r="C343" s="25" t="s">
        <v>168</v>
      </c>
      <c r="D343" s="21">
        <f>COUNTIFS('CONTRATOS 2016'!AV:AV,A343,'CONTRATOS 2016'!$AI:AI,"&gt;=1")</f>
        <v>0</v>
      </c>
      <c r="E343" s="20">
        <f>SUMIFS('CONTRATOS 2016'!$AI:AI,'CONTRATOS 2016'!$AV:AV,A343)</f>
        <v>0</v>
      </c>
    </row>
    <row r="344" spans="1:5" x14ac:dyDescent="0.2">
      <c r="A344" s="23" t="s">
        <v>1072</v>
      </c>
      <c r="B344" s="8">
        <v>80072488</v>
      </c>
      <c r="C344" s="25" t="s">
        <v>162</v>
      </c>
      <c r="D344" s="21">
        <f>COUNTIFS('CONTRATOS 2016'!AV:AV,A344,'CONTRATOS 2016'!$AI:AI,"&gt;=1")</f>
        <v>0</v>
      </c>
      <c r="E344" s="20">
        <f>SUMIFS('CONTRATOS 2016'!$AI:AI,'CONTRATOS 2016'!$AV:AV,A344)</f>
        <v>0</v>
      </c>
    </row>
    <row r="345" spans="1:5" x14ac:dyDescent="0.2">
      <c r="A345" s="23" t="s">
        <v>643</v>
      </c>
      <c r="B345" s="8">
        <v>43920626</v>
      </c>
      <c r="C345" s="25" t="s">
        <v>187</v>
      </c>
      <c r="D345" s="21">
        <f>COUNTIFS('CONTRATOS 2016'!AV:AV,A345,'CONTRATOS 2016'!$AI:AI,"&gt;=1")</f>
        <v>0</v>
      </c>
      <c r="E345" s="20">
        <f>SUMIFS('CONTRATOS 2016'!$AI:AI,'CONTRATOS 2016'!$AV:AV,A345)</f>
        <v>0</v>
      </c>
    </row>
    <row r="346" spans="1:5" x14ac:dyDescent="0.2">
      <c r="A346" s="23" t="s">
        <v>730</v>
      </c>
      <c r="B346" s="8">
        <v>52521870</v>
      </c>
      <c r="C346" s="25" t="s">
        <v>162</v>
      </c>
      <c r="D346" s="21">
        <f>COUNTIFS('CONTRATOS 2016'!AV:AV,A346,'CONTRATOS 2016'!$AI:AI,"&gt;=1")</f>
        <v>0</v>
      </c>
      <c r="E346" s="20">
        <f>SUMIFS('CONTRATOS 2016'!$AI:AI,'CONTRATOS 2016'!$AV:AV,A346)</f>
        <v>0</v>
      </c>
    </row>
    <row r="347" spans="1:5" x14ac:dyDescent="0.2">
      <c r="A347" s="23" t="s">
        <v>1394</v>
      </c>
      <c r="B347" s="8">
        <v>1073691092</v>
      </c>
      <c r="C347" s="25" t="s">
        <v>208</v>
      </c>
      <c r="D347" s="21">
        <f>COUNTIFS('CONTRATOS 2016'!AV:AV,A347,'CONTRATOS 2016'!$AI:AI,"&gt;=1")</f>
        <v>0</v>
      </c>
      <c r="E347" s="20">
        <f>SUMIFS('CONTRATOS 2016'!$AI:AI,'CONTRATOS 2016'!$AV:AV,A347)</f>
        <v>0</v>
      </c>
    </row>
    <row r="348" spans="1:5" x14ac:dyDescent="0.2">
      <c r="A348" s="23" t="s">
        <v>36</v>
      </c>
      <c r="B348" s="8">
        <v>52491542</v>
      </c>
      <c r="C348" s="25" t="s">
        <v>244</v>
      </c>
      <c r="D348" s="21">
        <f>COUNTIFS('CONTRATOS 2016'!AV:AV,A348,'CONTRATOS 2016'!$AI:AI,"&gt;=1")</f>
        <v>0</v>
      </c>
      <c r="E348" s="20">
        <f>SUMIFS('CONTRATOS 2016'!$AI:AI,'CONTRATOS 2016'!$AV:AV,A348)</f>
        <v>0</v>
      </c>
    </row>
    <row r="349" spans="1:5" x14ac:dyDescent="0.2">
      <c r="A349" s="23" t="s">
        <v>891</v>
      </c>
      <c r="B349" s="8">
        <v>73146010</v>
      </c>
      <c r="C349" s="25" t="s">
        <v>192</v>
      </c>
      <c r="D349" s="21">
        <f>COUNTIFS('CONTRATOS 2016'!AV:AV,A349,'CONTRATOS 2016'!$AI:AI,"&gt;=1")</f>
        <v>0</v>
      </c>
      <c r="E349" s="20">
        <f>SUMIFS('CONTRATOS 2016'!$AI:AI,'CONTRATOS 2016'!$AV:AV,A349)</f>
        <v>0</v>
      </c>
    </row>
    <row r="350" spans="1:5" x14ac:dyDescent="0.2">
      <c r="A350" s="23" t="s">
        <v>1130</v>
      </c>
      <c r="B350" s="8">
        <v>80819613</v>
      </c>
      <c r="C350" s="25" t="s">
        <v>163</v>
      </c>
      <c r="D350" s="21">
        <f>COUNTIFS('CONTRATOS 2016'!AV:AV,A350,'CONTRATOS 2016'!$AI:AI,"&gt;=1")</f>
        <v>0</v>
      </c>
      <c r="E350" s="20">
        <f>SUMIFS('CONTRATOS 2016'!$AI:AI,'CONTRATOS 2016'!$AV:AV,A350)</f>
        <v>0</v>
      </c>
    </row>
    <row r="351" spans="1:5" x14ac:dyDescent="0.2">
      <c r="A351" s="23" t="s">
        <v>1023</v>
      </c>
      <c r="B351" s="8">
        <v>79886053</v>
      </c>
      <c r="C351" s="25" t="s">
        <v>173</v>
      </c>
      <c r="D351" s="21">
        <f>COUNTIFS('CONTRATOS 2016'!AV:AV,A351,'CONTRATOS 2016'!$AI:AI,"&gt;=1")</f>
        <v>0</v>
      </c>
      <c r="E351" s="20">
        <f>SUMIFS('CONTRATOS 2016'!$AI:AI,'CONTRATOS 2016'!$AV:AV,A351)</f>
        <v>0</v>
      </c>
    </row>
    <row r="352" spans="1:5" x14ac:dyDescent="0.2">
      <c r="A352" s="23" t="s">
        <v>1109</v>
      </c>
      <c r="B352" s="8">
        <v>80281987</v>
      </c>
      <c r="C352" s="25" t="s">
        <v>173</v>
      </c>
      <c r="D352" s="21">
        <f>COUNTIFS('CONTRATOS 2016'!AV:AV,A352,'CONTRATOS 2016'!$AI:AI,"&gt;=1")</f>
        <v>0</v>
      </c>
      <c r="E352" s="20">
        <f>SUMIFS('CONTRATOS 2016'!$AI:AI,'CONTRATOS 2016'!$AV:AV,A352)</f>
        <v>0</v>
      </c>
    </row>
    <row r="353" spans="1:5" x14ac:dyDescent="0.2">
      <c r="A353" s="23" t="s">
        <v>67</v>
      </c>
      <c r="B353" s="8">
        <v>34538657</v>
      </c>
      <c r="C353" s="25" t="s">
        <v>212</v>
      </c>
      <c r="D353" s="21">
        <f>COUNTIFS('CONTRATOS 2016'!AV:AV,A353,'CONTRATOS 2016'!$AI:AI,"&gt;=1")</f>
        <v>0</v>
      </c>
      <c r="E353" s="20">
        <f>SUMIFS('CONTRATOS 2016'!$AI:AI,'CONTRATOS 2016'!$AV:AV,A353)</f>
        <v>0</v>
      </c>
    </row>
    <row r="354" spans="1:5" x14ac:dyDescent="0.2">
      <c r="A354" s="23" t="s">
        <v>814</v>
      </c>
      <c r="B354" s="8">
        <v>59813585</v>
      </c>
      <c r="C354" s="25" t="s">
        <v>253</v>
      </c>
      <c r="D354" s="21">
        <f>COUNTIFS('CONTRATOS 2016'!AV:AV,A354,'CONTRATOS 2016'!$AI:AI,"&gt;=1")</f>
        <v>0</v>
      </c>
      <c r="E354" s="20">
        <f>SUMIFS('CONTRATOS 2016'!$AI:AI,'CONTRATOS 2016'!$AV:AV,A354)</f>
        <v>0</v>
      </c>
    </row>
    <row r="355" spans="1:5" x14ac:dyDescent="0.2">
      <c r="A355" s="23" t="s">
        <v>391</v>
      </c>
      <c r="B355" s="8">
        <v>11480154</v>
      </c>
      <c r="C355" s="25" t="s">
        <v>216</v>
      </c>
      <c r="D355" s="21">
        <f>COUNTIFS('CONTRATOS 2016'!AV:AV,A355,'CONTRATOS 2016'!$AI:AI,"&gt;=1")</f>
        <v>0</v>
      </c>
      <c r="E355" s="20">
        <f>SUMIFS('CONTRATOS 2016'!$AI:AI,'CONTRATOS 2016'!$AV:AV,A355)</f>
        <v>0</v>
      </c>
    </row>
    <row r="356" spans="1:5" x14ac:dyDescent="0.2">
      <c r="A356" s="23" t="s">
        <v>864</v>
      </c>
      <c r="B356" s="8">
        <v>72169739</v>
      </c>
      <c r="C356" s="25" t="s">
        <v>168</v>
      </c>
      <c r="D356" s="21">
        <f>COUNTIFS('CONTRATOS 2016'!AV:AV,A356,'CONTRATOS 2016'!$AI:AI,"&gt;=1")</f>
        <v>0</v>
      </c>
      <c r="E356" s="20">
        <f>SUMIFS('CONTRATOS 2016'!$AI:AI,'CONTRATOS 2016'!$AV:AV,A356)</f>
        <v>0</v>
      </c>
    </row>
    <row r="357" spans="1:5" x14ac:dyDescent="0.2">
      <c r="A357" s="23" t="s">
        <v>1267</v>
      </c>
      <c r="B357" s="8">
        <v>1010189373</v>
      </c>
      <c r="C357" s="25" t="s">
        <v>162</v>
      </c>
      <c r="D357" s="21">
        <f>COUNTIFS('CONTRATOS 2016'!AV:AV,A357,'CONTRATOS 2016'!$AI:AI,"&gt;=1")</f>
        <v>0</v>
      </c>
      <c r="E357" s="20">
        <f>SUMIFS('CONTRATOS 2016'!$AI:AI,'CONTRATOS 2016'!$AV:AV,A357)</f>
        <v>0</v>
      </c>
    </row>
    <row r="358" spans="1:5" x14ac:dyDescent="0.2">
      <c r="A358" s="23" t="s">
        <v>968</v>
      </c>
      <c r="B358" s="8">
        <v>79415607</v>
      </c>
      <c r="C358" s="25" t="s">
        <v>162</v>
      </c>
      <c r="D358" s="21">
        <f>COUNTIFS('CONTRATOS 2016'!AV:AV,A358,'CONTRATOS 2016'!$AI:AI,"&gt;=1")</f>
        <v>0</v>
      </c>
      <c r="E358" s="20">
        <f>SUMIFS('CONTRATOS 2016'!$AI:AI,'CONTRATOS 2016'!$AV:AV,A358)</f>
        <v>0</v>
      </c>
    </row>
    <row r="359" spans="1:5" x14ac:dyDescent="0.2">
      <c r="A359" s="23" t="s">
        <v>470</v>
      </c>
      <c r="B359" s="8">
        <v>17421162</v>
      </c>
      <c r="C359" s="25" t="s">
        <v>207</v>
      </c>
      <c r="D359" s="21">
        <f>COUNTIFS('CONTRATOS 2016'!AV:AV,A359,'CONTRATOS 2016'!$AI:AI,"&gt;=1")</f>
        <v>0</v>
      </c>
      <c r="E359" s="20">
        <f>SUMIFS('CONTRATOS 2016'!$AI:AI,'CONTRATOS 2016'!$AV:AV,A359)</f>
        <v>0</v>
      </c>
    </row>
    <row r="360" spans="1:5" x14ac:dyDescent="0.2">
      <c r="A360" s="23" t="s">
        <v>1392</v>
      </c>
      <c r="B360" s="8">
        <v>1073603005</v>
      </c>
      <c r="C360" s="25" t="s">
        <v>163</v>
      </c>
      <c r="D360" s="21">
        <f>COUNTIFS('CONTRATOS 2016'!AV:AV,A360,'CONTRATOS 2016'!$AI:AI,"&gt;=1")</f>
        <v>0</v>
      </c>
      <c r="E360" s="20">
        <f>SUMIFS('CONTRATOS 2016'!$AI:AI,'CONTRATOS 2016'!$AV:AV,A360)</f>
        <v>0</v>
      </c>
    </row>
    <row r="361" spans="1:5" x14ac:dyDescent="0.2">
      <c r="A361" s="23" t="s">
        <v>1035</v>
      </c>
      <c r="B361" s="8">
        <v>79925793</v>
      </c>
      <c r="C361" s="25" t="s">
        <v>164</v>
      </c>
      <c r="D361" s="21">
        <f>COUNTIFS('CONTRATOS 2016'!AV:AV,A361,'CONTRATOS 2016'!$AI:AI,"&gt;=1")</f>
        <v>0</v>
      </c>
      <c r="E361" s="20">
        <f>SUMIFS('CONTRATOS 2016'!$AI:AI,'CONTRATOS 2016'!$AV:AV,A361)</f>
        <v>0</v>
      </c>
    </row>
    <row r="362" spans="1:5" x14ac:dyDescent="0.2">
      <c r="A362" s="23" t="s">
        <v>1378</v>
      </c>
      <c r="B362" s="8">
        <v>1049602264</v>
      </c>
      <c r="C362" s="25" t="s">
        <v>162</v>
      </c>
      <c r="D362" s="21">
        <f>COUNTIFS('CONTRATOS 2016'!AV:AV,A362,'CONTRATOS 2016'!$AI:AI,"&gt;=1")</f>
        <v>0</v>
      </c>
      <c r="E362" s="20">
        <f>SUMIFS('CONTRATOS 2016'!$AI:AI,'CONTRATOS 2016'!$AV:AV,A362)</f>
        <v>0</v>
      </c>
    </row>
    <row r="363" spans="1:5" x14ac:dyDescent="0.2">
      <c r="A363" s="23" t="s">
        <v>985</v>
      </c>
      <c r="B363" s="8">
        <v>79599771</v>
      </c>
      <c r="C363" s="25" t="s">
        <v>162</v>
      </c>
      <c r="D363" s="21">
        <f>COUNTIFS('CONTRATOS 2016'!AV:AV,A363,'CONTRATOS 2016'!$AI:AI,"&gt;=1")</f>
        <v>0</v>
      </c>
      <c r="E363" s="20">
        <f>SUMIFS('CONTRATOS 2016'!$AI:AI,'CONTRATOS 2016'!$AV:AV,A363)</f>
        <v>0</v>
      </c>
    </row>
    <row r="364" spans="1:5" x14ac:dyDescent="0.2">
      <c r="A364" s="23" t="s">
        <v>881</v>
      </c>
      <c r="B364" s="8">
        <v>72262201</v>
      </c>
      <c r="C364" s="25" t="s">
        <v>181</v>
      </c>
      <c r="D364" s="21">
        <f>COUNTIFS('CONTRATOS 2016'!AV:AV,A364,'CONTRATOS 2016'!$AI:AI,"&gt;=1")</f>
        <v>0</v>
      </c>
      <c r="E364" s="20">
        <f>SUMIFS('CONTRATOS 2016'!$AI:AI,'CONTRATOS 2016'!$AV:AV,A364)</f>
        <v>0</v>
      </c>
    </row>
    <row r="365" spans="1:5" x14ac:dyDescent="0.2">
      <c r="A365" s="23" t="s">
        <v>1154</v>
      </c>
      <c r="B365" s="8">
        <v>86010416</v>
      </c>
      <c r="C365" s="25" t="s">
        <v>203</v>
      </c>
      <c r="D365" s="21">
        <f>COUNTIFS('CONTRATOS 2016'!AV:AV,A365,'CONTRATOS 2016'!$AI:AI,"&gt;=1")</f>
        <v>0</v>
      </c>
      <c r="E365" s="20">
        <f>SUMIFS('CONTRATOS 2016'!$AI:AI,'CONTRATOS 2016'!$AV:AV,A365)</f>
        <v>0</v>
      </c>
    </row>
    <row r="366" spans="1:5" x14ac:dyDescent="0.2">
      <c r="A366" s="23" t="s">
        <v>362</v>
      </c>
      <c r="B366" s="8">
        <v>9976528</v>
      </c>
      <c r="C366" s="25" t="s">
        <v>173</v>
      </c>
      <c r="D366" s="21">
        <f>COUNTIFS('CONTRATOS 2016'!AV:AV,A366,'CONTRATOS 2016'!$AI:AI,"&gt;=1")</f>
        <v>0</v>
      </c>
      <c r="E366" s="20">
        <f>SUMIFS('CONTRATOS 2016'!$AI:AI,'CONTRATOS 2016'!$AV:AV,A366)</f>
        <v>0</v>
      </c>
    </row>
    <row r="367" spans="1:5" x14ac:dyDescent="0.2">
      <c r="A367" s="23" t="s">
        <v>1305</v>
      </c>
      <c r="B367" s="8">
        <v>1019008714</v>
      </c>
      <c r="C367" s="25" t="s">
        <v>198</v>
      </c>
      <c r="D367" s="21">
        <f>COUNTIFS('CONTRATOS 2016'!AV:AV,A367,'CONTRATOS 2016'!$AI:AI,"&gt;=1")</f>
        <v>0</v>
      </c>
      <c r="E367" s="20">
        <f>SUMIFS('CONTRATOS 2016'!$AI:AI,'CONTRATOS 2016'!$AV:AV,A367)</f>
        <v>0</v>
      </c>
    </row>
    <row r="368" spans="1:5" x14ac:dyDescent="0.2">
      <c r="A368" s="23" t="s">
        <v>491</v>
      </c>
      <c r="B368" s="8">
        <v>19433379</v>
      </c>
      <c r="C368" s="25" t="s">
        <v>243</v>
      </c>
      <c r="D368" s="21">
        <f>COUNTIFS('CONTRATOS 2016'!AV:AV,A368,'CONTRATOS 2016'!$AI:AI,"&gt;=1")</f>
        <v>0</v>
      </c>
      <c r="E368" s="20">
        <f>SUMIFS('CONTRATOS 2016'!$AI:AI,'CONTRATOS 2016'!$AV:AV,A368)</f>
        <v>0</v>
      </c>
    </row>
    <row r="369" spans="1:5" x14ac:dyDescent="0.2">
      <c r="A369" s="23" t="s">
        <v>350</v>
      </c>
      <c r="B369" s="8">
        <v>8834018</v>
      </c>
      <c r="C369" s="25" t="s">
        <v>174</v>
      </c>
      <c r="D369" s="21">
        <f>COUNTIFS('CONTRATOS 2016'!AV:AV,A369,'CONTRATOS 2016'!$AI:AI,"&gt;=1")</f>
        <v>0</v>
      </c>
      <c r="E369" s="20">
        <f>SUMIFS('CONTRATOS 2016'!$AI:AI,'CONTRATOS 2016'!$AV:AV,A369)</f>
        <v>0</v>
      </c>
    </row>
    <row r="370" spans="1:5" x14ac:dyDescent="0.2">
      <c r="A370" s="23" t="s">
        <v>1344</v>
      </c>
      <c r="B370" s="8">
        <v>1032363326</v>
      </c>
      <c r="C370" s="25" t="s">
        <v>162</v>
      </c>
      <c r="D370" s="21">
        <f>COUNTIFS('CONTRATOS 2016'!AV:AV,A370,'CONTRATOS 2016'!$AI:AI,"&gt;=1")</f>
        <v>0</v>
      </c>
      <c r="E370" s="20">
        <f>SUMIFS('CONTRATOS 2016'!$AI:AI,'CONTRATOS 2016'!$AV:AV,A370)</f>
        <v>0</v>
      </c>
    </row>
    <row r="371" spans="1:5" x14ac:dyDescent="0.2">
      <c r="A371" s="23" t="s">
        <v>1002</v>
      </c>
      <c r="B371" s="8">
        <v>79737591</v>
      </c>
      <c r="C371" s="25" t="s">
        <v>214</v>
      </c>
      <c r="D371" s="21">
        <f>COUNTIFS('CONTRATOS 2016'!AV:AV,A371,'CONTRATOS 2016'!$AI:AI,"&gt;=1")</f>
        <v>0</v>
      </c>
      <c r="E371" s="20">
        <f>SUMIFS('CONTRATOS 2016'!$AI:AI,'CONTRATOS 2016'!$AV:AV,A371)</f>
        <v>0</v>
      </c>
    </row>
    <row r="372" spans="1:5" x14ac:dyDescent="0.2">
      <c r="A372" s="23" t="s">
        <v>490</v>
      </c>
      <c r="B372" s="8">
        <v>19408226</v>
      </c>
      <c r="C372" s="25" t="s">
        <v>219</v>
      </c>
      <c r="D372" s="21">
        <f>COUNTIFS('CONTRATOS 2016'!AV:AV,A372,'CONTRATOS 2016'!$AI:AI,"&gt;=1")</f>
        <v>0</v>
      </c>
      <c r="E372" s="20">
        <f>SUMIFS('CONTRATOS 2016'!$AI:AI,'CONTRATOS 2016'!$AV:AV,A372)</f>
        <v>0</v>
      </c>
    </row>
    <row r="373" spans="1:5" x14ac:dyDescent="0.2">
      <c r="A373" s="23" t="s">
        <v>1375</v>
      </c>
      <c r="B373" s="8">
        <v>1047415395</v>
      </c>
      <c r="C373" s="25" t="s">
        <v>168</v>
      </c>
      <c r="D373" s="21">
        <f>COUNTIFS('CONTRATOS 2016'!AV:AV,A373,'CONTRATOS 2016'!$AI:AI,"&gt;=1")</f>
        <v>0</v>
      </c>
      <c r="E373" s="20">
        <f>SUMIFS('CONTRATOS 2016'!$AI:AI,'CONTRATOS 2016'!$AV:AV,A373)</f>
        <v>0</v>
      </c>
    </row>
    <row r="374" spans="1:5" x14ac:dyDescent="0.2">
      <c r="A374" s="23" t="s">
        <v>456</v>
      </c>
      <c r="B374" s="8">
        <v>16553362</v>
      </c>
      <c r="C374" s="25" t="s">
        <v>172</v>
      </c>
      <c r="D374" s="21">
        <f>COUNTIFS('CONTRATOS 2016'!AV:AV,A374,'CONTRATOS 2016'!$AI:AI,"&gt;=1")</f>
        <v>0</v>
      </c>
      <c r="E374" s="20">
        <f>SUMIFS('CONTRATOS 2016'!$AI:AI,'CONTRATOS 2016'!$AV:AV,A374)</f>
        <v>0</v>
      </c>
    </row>
    <row r="375" spans="1:5" x14ac:dyDescent="0.2">
      <c r="A375" s="23" t="s">
        <v>452</v>
      </c>
      <c r="B375" s="8">
        <v>16115529</v>
      </c>
      <c r="C375" s="25" t="s">
        <v>162</v>
      </c>
      <c r="D375" s="21">
        <f>COUNTIFS('CONTRATOS 2016'!AV:AV,A375,'CONTRATOS 2016'!$AI:AI,"&gt;=1")</f>
        <v>0</v>
      </c>
      <c r="E375" s="20">
        <f>SUMIFS('CONTRATOS 2016'!$AI:AI,'CONTRATOS 2016'!$AV:AV,A375)</f>
        <v>0</v>
      </c>
    </row>
    <row r="376" spans="1:5" x14ac:dyDescent="0.2">
      <c r="A376" s="23" t="s">
        <v>382</v>
      </c>
      <c r="B376" s="8">
        <v>11256874</v>
      </c>
      <c r="C376" s="25" t="s">
        <v>162</v>
      </c>
      <c r="D376" s="21">
        <f>COUNTIFS('CONTRATOS 2016'!AV:AV,A376,'CONTRATOS 2016'!$AI:AI,"&gt;=1")</f>
        <v>0</v>
      </c>
      <c r="E376" s="20">
        <f>SUMIFS('CONTRATOS 2016'!$AI:AI,'CONTRATOS 2016'!$AV:AV,A376)</f>
        <v>0</v>
      </c>
    </row>
    <row r="377" spans="1:5" x14ac:dyDescent="0.2">
      <c r="A377" s="23" t="s">
        <v>1128</v>
      </c>
      <c r="B377" s="8">
        <v>80802241</v>
      </c>
      <c r="C377" s="25" t="s">
        <v>162</v>
      </c>
      <c r="D377" s="21">
        <f>COUNTIFS('CONTRATOS 2016'!AV:AV,A377,'CONTRATOS 2016'!$AI:AI,"&gt;=1")</f>
        <v>0</v>
      </c>
      <c r="E377" s="20">
        <f>SUMIFS('CONTRATOS 2016'!$AI:AI,'CONTRATOS 2016'!$AV:AV,A377)</f>
        <v>0</v>
      </c>
    </row>
    <row r="378" spans="1:5" x14ac:dyDescent="0.2">
      <c r="A378" s="23" t="s">
        <v>1230</v>
      </c>
      <c r="B378" s="8">
        <v>94369601</v>
      </c>
      <c r="C378" s="25" t="s">
        <v>174</v>
      </c>
      <c r="D378" s="21">
        <f>COUNTIFS('CONTRATOS 2016'!AV:AV,A378,'CONTRATOS 2016'!$AI:AI,"&gt;=1")</f>
        <v>0</v>
      </c>
      <c r="E378" s="20">
        <f>SUMIFS('CONTRATOS 2016'!$AI:AI,'CONTRATOS 2016'!$AV:AV,A378)</f>
        <v>0</v>
      </c>
    </row>
    <row r="379" spans="1:5" x14ac:dyDescent="0.2">
      <c r="A379" s="23" t="s">
        <v>516</v>
      </c>
      <c r="B379" s="8">
        <v>23926816</v>
      </c>
      <c r="C379" s="25" t="s">
        <v>186</v>
      </c>
      <c r="D379" s="21">
        <f>COUNTIFS('CONTRATOS 2016'!AV:AV,A379,'CONTRATOS 2016'!$AI:AI,"&gt;=1")</f>
        <v>0</v>
      </c>
      <c r="E379" s="20">
        <f>SUMIFS('CONTRATOS 2016'!$AI:AI,'CONTRATOS 2016'!$AV:AV,A379)</f>
        <v>0</v>
      </c>
    </row>
    <row r="380" spans="1:5" x14ac:dyDescent="0.2">
      <c r="A380" s="23" t="s">
        <v>625</v>
      </c>
      <c r="B380" s="8">
        <v>41794011</v>
      </c>
      <c r="C380" s="25" t="s">
        <v>242</v>
      </c>
      <c r="D380" s="21">
        <f>COUNTIFS('CONTRATOS 2016'!AV:AV,A380,'CONTRATOS 2016'!$AI:AI,"&gt;=1")</f>
        <v>0</v>
      </c>
      <c r="E380" s="20">
        <f>SUMIFS('CONTRATOS 2016'!$AI:AI,'CONTRATOS 2016'!$AV:AV,A380)</f>
        <v>0</v>
      </c>
    </row>
    <row r="381" spans="1:5" x14ac:dyDescent="0.2">
      <c r="A381" s="23" t="s">
        <v>612</v>
      </c>
      <c r="B381" s="8">
        <v>40316314</v>
      </c>
      <c r="C381" s="25" t="s">
        <v>188</v>
      </c>
      <c r="D381" s="21">
        <f>COUNTIFS('CONTRATOS 2016'!AV:AV,A381,'CONTRATOS 2016'!$AI:AI,"&gt;=1")</f>
        <v>0</v>
      </c>
      <c r="E381" s="20">
        <f>SUMIFS('CONTRATOS 2016'!$AI:AI,'CONTRATOS 2016'!$AV:AV,A381)</f>
        <v>0</v>
      </c>
    </row>
    <row r="382" spans="1:5" x14ac:dyDescent="0.2">
      <c r="A382" s="23" t="s">
        <v>46</v>
      </c>
      <c r="B382" s="8">
        <v>37241085</v>
      </c>
      <c r="C382" s="25" t="s">
        <v>261</v>
      </c>
      <c r="D382" s="21">
        <f>COUNTIFS('CONTRATOS 2016'!AV:AV,A382,'CONTRATOS 2016'!$AI:AI,"&gt;=1")</f>
        <v>0</v>
      </c>
      <c r="E382" s="20">
        <f>SUMIFS('CONTRATOS 2016'!$AI:AI,'CONTRATOS 2016'!$AV:AV,A382)</f>
        <v>0</v>
      </c>
    </row>
    <row r="383" spans="1:5" x14ac:dyDescent="0.2">
      <c r="A383" s="23" t="s">
        <v>424</v>
      </c>
      <c r="B383" s="8">
        <v>13483063</v>
      </c>
      <c r="C383" s="25" t="s">
        <v>219</v>
      </c>
      <c r="D383" s="21">
        <f>COUNTIFS('CONTRATOS 2016'!AV:AV,A383,'CONTRATOS 2016'!$AI:AI,"&gt;=1")</f>
        <v>0</v>
      </c>
      <c r="E383" s="20">
        <f>SUMIFS('CONTRATOS 2016'!$AI:AI,'CONTRATOS 2016'!$AV:AV,A383)</f>
        <v>0</v>
      </c>
    </row>
    <row r="384" spans="1:5" x14ac:dyDescent="0.2">
      <c r="A384" s="23" t="s">
        <v>479</v>
      </c>
      <c r="B384" s="8">
        <v>18496419</v>
      </c>
      <c r="C384" s="25" t="s">
        <v>197</v>
      </c>
      <c r="D384" s="21">
        <f>COUNTIFS('CONTRATOS 2016'!AV:AV,A384,'CONTRATOS 2016'!$AI:AI,"&gt;=1")</f>
        <v>0</v>
      </c>
      <c r="E384" s="20">
        <f>SUMIFS('CONTRATOS 2016'!$AI:AI,'CONTRATOS 2016'!$AV:AV,A384)</f>
        <v>0</v>
      </c>
    </row>
    <row r="385" spans="1:5" x14ac:dyDescent="0.2">
      <c r="A385" s="23" t="s">
        <v>1446</v>
      </c>
      <c r="B385" s="8">
        <v>1130682042</v>
      </c>
      <c r="C385" s="25" t="s">
        <v>204</v>
      </c>
      <c r="D385" s="21">
        <f>COUNTIFS('CONTRATOS 2016'!AV:AV,A385,'CONTRATOS 2016'!$AI:AI,"&gt;=1")</f>
        <v>0</v>
      </c>
      <c r="E385" s="20">
        <f>SUMIFS('CONTRATOS 2016'!$AI:AI,'CONTRATOS 2016'!$AV:AV,A385)</f>
        <v>0</v>
      </c>
    </row>
    <row r="386" spans="1:5" x14ac:dyDescent="0.2">
      <c r="A386" s="23" t="s">
        <v>859</v>
      </c>
      <c r="B386" s="8">
        <v>71762925</v>
      </c>
      <c r="C386" s="25" t="s">
        <v>173</v>
      </c>
      <c r="D386" s="21">
        <f>COUNTIFS('CONTRATOS 2016'!AV:AV,A386,'CONTRATOS 2016'!$AI:AI,"&gt;=1")</f>
        <v>0</v>
      </c>
      <c r="E386" s="20">
        <f>SUMIFS('CONTRATOS 2016'!$AI:AI,'CONTRATOS 2016'!$AV:AV,A386)</f>
        <v>0</v>
      </c>
    </row>
    <row r="387" spans="1:5" x14ac:dyDescent="0.2">
      <c r="A387" s="26" t="s">
        <v>27</v>
      </c>
      <c r="B387" s="8">
        <v>5825755</v>
      </c>
      <c r="C387" s="25" t="s">
        <v>163</v>
      </c>
      <c r="D387" s="21">
        <f>COUNTIFS('CONTRATOS 2016'!AV:AV,A387,'CONTRATOS 2016'!$AI:AI,"&gt;=1")</f>
        <v>2</v>
      </c>
      <c r="E387" s="20">
        <f>SUMIFS('CONTRATOS 2016'!$AI:AI,'CONTRATOS 2016'!$AV:AV,A387)</f>
        <v>202671510</v>
      </c>
    </row>
    <row r="388" spans="1:5" x14ac:dyDescent="0.2">
      <c r="A388" s="23" t="s">
        <v>397</v>
      </c>
      <c r="B388" s="8">
        <v>12198947</v>
      </c>
      <c r="C388" s="25" t="s">
        <v>162</v>
      </c>
      <c r="D388" s="21">
        <f>COUNTIFS('CONTRATOS 2016'!AV:AV,A388,'CONTRATOS 2016'!$AI:AI,"&gt;=1")</f>
        <v>0</v>
      </c>
      <c r="E388" s="20">
        <f>SUMIFS('CONTRATOS 2016'!$AI:AI,'CONTRATOS 2016'!$AV:AV,A388)</f>
        <v>0</v>
      </c>
    </row>
    <row r="389" spans="1:5" x14ac:dyDescent="0.2">
      <c r="A389" s="23" t="s">
        <v>1251</v>
      </c>
      <c r="B389" s="8">
        <v>98390466</v>
      </c>
      <c r="C389" s="25" t="s">
        <v>177</v>
      </c>
      <c r="D389" s="21">
        <f>COUNTIFS('CONTRATOS 2016'!AV:AV,A389,'CONTRATOS 2016'!$AI:AI,"&gt;=1")</f>
        <v>0</v>
      </c>
      <c r="E389" s="20">
        <f>SUMIFS('CONTRATOS 2016'!$AI:AI,'CONTRATOS 2016'!$AV:AV,A389)</f>
        <v>0</v>
      </c>
    </row>
    <row r="390" spans="1:5" x14ac:dyDescent="0.2">
      <c r="A390" s="23" t="s">
        <v>401</v>
      </c>
      <c r="B390" s="8">
        <v>12265849</v>
      </c>
      <c r="C390" s="25" t="s">
        <v>180</v>
      </c>
      <c r="D390" s="21">
        <f>COUNTIFS('CONTRATOS 2016'!AV:AV,A390,'CONTRATOS 2016'!$AI:AI,"&gt;=1")</f>
        <v>0</v>
      </c>
      <c r="E390" s="20">
        <f>SUMIFS('CONTRATOS 2016'!$AI:AI,'CONTRATOS 2016'!$AV:AV,A390)</f>
        <v>0</v>
      </c>
    </row>
    <row r="391" spans="1:5" x14ac:dyDescent="0.2">
      <c r="A391" s="23" t="s">
        <v>327</v>
      </c>
      <c r="B391" s="8">
        <v>7171113</v>
      </c>
      <c r="C391" s="25" t="s">
        <v>188</v>
      </c>
      <c r="D391" s="21">
        <f>COUNTIFS('CONTRATOS 2016'!AV:AV,A391,'CONTRATOS 2016'!$AI:AI,"&gt;=1")</f>
        <v>0</v>
      </c>
      <c r="E391" s="20">
        <f>SUMIFS('CONTRATOS 2016'!$AI:AI,'CONTRATOS 2016'!$AV:AV,A391)</f>
        <v>0</v>
      </c>
    </row>
    <row r="392" spans="1:5" x14ac:dyDescent="0.2">
      <c r="A392" s="23" t="s">
        <v>153</v>
      </c>
      <c r="B392" s="8">
        <v>74188181</v>
      </c>
      <c r="C392" s="25" t="s">
        <v>217</v>
      </c>
      <c r="D392" s="21">
        <f>COUNTIFS('CONTRATOS 2016'!AV:AV,A392,'CONTRATOS 2016'!$AI:AI,"&gt;=1")</f>
        <v>0</v>
      </c>
      <c r="E392" s="20">
        <f>SUMIFS('CONTRATOS 2016'!$AI:AI,'CONTRATOS 2016'!$AV:AV,A392)</f>
        <v>0</v>
      </c>
    </row>
    <row r="393" spans="1:5" x14ac:dyDescent="0.2">
      <c r="A393" s="23" t="s">
        <v>1030</v>
      </c>
      <c r="B393" s="8">
        <v>79910806</v>
      </c>
      <c r="C393" s="25" t="s">
        <v>162</v>
      </c>
      <c r="D393" s="21">
        <f>COUNTIFS('CONTRATOS 2016'!AV:AV,A393,'CONTRATOS 2016'!$AI:AI,"&gt;=1")</f>
        <v>0</v>
      </c>
      <c r="E393" s="20">
        <f>SUMIFS('CONTRATOS 2016'!$AI:AI,'CONTRATOS 2016'!$AV:AV,A393)</f>
        <v>0</v>
      </c>
    </row>
    <row r="394" spans="1:5" x14ac:dyDescent="0.2">
      <c r="A394" s="23" t="s">
        <v>309</v>
      </c>
      <c r="B394" s="8">
        <v>5207674</v>
      </c>
      <c r="C394" s="25" t="s">
        <v>177</v>
      </c>
      <c r="D394" s="21">
        <f>COUNTIFS('CONTRATOS 2016'!AV:AV,A394,'CONTRATOS 2016'!$AI:AI,"&gt;=1")</f>
        <v>0</v>
      </c>
      <c r="E394" s="20">
        <f>SUMIFS('CONTRATOS 2016'!$AI:AI,'CONTRATOS 2016'!$AV:AV,A394)</f>
        <v>0</v>
      </c>
    </row>
    <row r="395" spans="1:5" x14ac:dyDescent="0.2">
      <c r="A395" s="23" t="s">
        <v>381</v>
      </c>
      <c r="B395" s="8">
        <v>11233414</v>
      </c>
      <c r="C395" s="25" t="s">
        <v>162</v>
      </c>
      <c r="D395" s="21">
        <f>COUNTIFS('CONTRATOS 2016'!AV:AV,A395,'CONTRATOS 2016'!$AI:AI,"&gt;=1")</f>
        <v>0</v>
      </c>
      <c r="E395" s="20">
        <f>SUMIFS('CONTRATOS 2016'!$AI:AI,'CONTRATOS 2016'!$AV:AV,A395)</f>
        <v>0</v>
      </c>
    </row>
    <row r="396" spans="1:5" x14ac:dyDescent="0.2">
      <c r="A396" s="23" t="s">
        <v>390</v>
      </c>
      <c r="B396" s="8">
        <v>11447243</v>
      </c>
      <c r="C396" s="25" t="s">
        <v>162</v>
      </c>
      <c r="D396" s="21">
        <f>COUNTIFS('CONTRATOS 2016'!AV:AV,A396,'CONTRATOS 2016'!$AI:AI,"&gt;=1")</f>
        <v>0</v>
      </c>
      <c r="E396" s="20">
        <f>SUMIFS('CONTRATOS 2016'!$AI:AI,'CONTRATOS 2016'!$AV:AV,A396)</f>
        <v>0</v>
      </c>
    </row>
    <row r="397" spans="1:5" x14ac:dyDescent="0.2">
      <c r="A397" s="23" t="s">
        <v>966</v>
      </c>
      <c r="B397" s="8">
        <v>79414751</v>
      </c>
      <c r="C397" s="25" t="s">
        <v>198</v>
      </c>
      <c r="D397" s="21">
        <f>COUNTIFS('CONTRATOS 2016'!AV:AV,A397,'CONTRATOS 2016'!$AI:AI,"&gt;=1")</f>
        <v>0</v>
      </c>
      <c r="E397" s="20">
        <f>SUMIFS('CONTRATOS 2016'!$AI:AI,'CONTRATOS 2016'!$AV:AV,A397)</f>
        <v>0</v>
      </c>
    </row>
    <row r="398" spans="1:5" x14ac:dyDescent="0.2">
      <c r="A398" s="23" t="s">
        <v>1249</v>
      </c>
      <c r="B398" s="8">
        <v>98378793</v>
      </c>
      <c r="C398" s="25" t="s">
        <v>260</v>
      </c>
      <c r="D398" s="21">
        <f>COUNTIFS('CONTRATOS 2016'!AV:AV,A398,'CONTRATOS 2016'!$AI:AI,"&gt;=1")</f>
        <v>0</v>
      </c>
      <c r="E398" s="20">
        <f>SUMIFS('CONTRATOS 2016'!$AI:AI,'CONTRATOS 2016'!$AV:AV,A398)</f>
        <v>0</v>
      </c>
    </row>
    <row r="399" spans="1:5" x14ac:dyDescent="0.2">
      <c r="A399" s="23" t="s">
        <v>546</v>
      </c>
      <c r="B399" s="8">
        <v>31555022</v>
      </c>
      <c r="C399" s="25" t="s">
        <v>224</v>
      </c>
      <c r="D399" s="21">
        <f>COUNTIFS('CONTRATOS 2016'!AV:AV,A399,'CONTRATOS 2016'!$AI:AI,"&gt;=1")</f>
        <v>0</v>
      </c>
      <c r="E399" s="20">
        <f>SUMIFS('CONTRATOS 2016'!$AI:AI,'CONTRATOS 2016'!$AV:AV,A399)</f>
        <v>0</v>
      </c>
    </row>
    <row r="400" spans="1:5" x14ac:dyDescent="0.2">
      <c r="A400" s="23" t="s">
        <v>325</v>
      </c>
      <c r="B400" s="8">
        <v>6613149</v>
      </c>
      <c r="C400" s="25" t="s">
        <v>162</v>
      </c>
      <c r="D400" s="21">
        <f>COUNTIFS('CONTRATOS 2016'!AV:AV,A400,'CONTRATOS 2016'!$AI:AI,"&gt;=1")</f>
        <v>0</v>
      </c>
      <c r="E400" s="20">
        <f>SUMIFS('CONTRATOS 2016'!$AI:AI,'CONTRATOS 2016'!$AV:AV,A400)</f>
        <v>0</v>
      </c>
    </row>
    <row r="401" spans="1:5" x14ac:dyDescent="0.2">
      <c r="A401" s="23" t="s">
        <v>369</v>
      </c>
      <c r="B401" s="8">
        <v>10050322</v>
      </c>
      <c r="C401" s="25" t="s">
        <v>210</v>
      </c>
      <c r="D401" s="21">
        <f>COUNTIFS('CONTRATOS 2016'!AV:AV,A401,'CONTRATOS 2016'!$AI:AI,"&gt;=1")</f>
        <v>0</v>
      </c>
      <c r="E401" s="20">
        <f>SUMIFS('CONTRATOS 2016'!$AI:AI,'CONTRATOS 2016'!$AV:AV,A401)</f>
        <v>0</v>
      </c>
    </row>
    <row r="402" spans="1:5" x14ac:dyDescent="0.2">
      <c r="A402" s="23" t="s">
        <v>906</v>
      </c>
      <c r="B402" s="8">
        <v>74327209</v>
      </c>
      <c r="C402" s="25" t="s">
        <v>162</v>
      </c>
      <c r="D402" s="21">
        <f>COUNTIFS('CONTRATOS 2016'!AV:AV,A402,'CONTRATOS 2016'!$AI:AI,"&gt;=1")</f>
        <v>0</v>
      </c>
      <c r="E402" s="20">
        <f>SUMIFS('CONTRATOS 2016'!$AI:AI,'CONTRATOS 2016'!$AV:AV,A402)</f>
        <v>0</v>
      </c>
    </row>
    <row r="403" spans="1:5" x14ac:dyDescent="0.2">
      <c r="A403" s="23" t="s">
        <v>740</v>
      </c>
      <c r="B403" s="8">
        <v>52655683</v>
      </c>
      <c r="C403" s="25" t="s">
        <v>162</v>
      </c>
      <c r="D403" s="21">
        <f>COUNTIFS('CONTRATOS 2016'!AV:AV,A403,'CONTRATOS 2016'!$AI:AI,"&gt;=1")</f>
        <v>0</v>
      </c>
      <c r="E403" s="20">
        <f>SUMIFS('CONTRATOS 2016'!$AI:AI,'CONTRATOS 2016'!$AV:AV,A403)</f>
        <v>0</v>
      </c>
    </row>
    <row r="404" spans="1:5" x14ac:dyDescent="0.2">
      <c r="A404" s="23" t="s">
        <v>1430</v>
      </c>
      <c r="B404" s="8">
        <v>1121207275</v>
      </c>
      <c r="C404" s="25" t="s">
        <v>202</v>
      </c>
      <c r="D404" s="21">
        <f>COUNTIFS('CONTRATOS 2016'!AV:AV,A404,'CONTRATOS 2016'!$AI:AI,"&gt;=1")</f>
        <v>0</v>
      </c>
      <c r="E404" s="20">
        <f>SUMIFS('CONTRATOS 2016'!$AI:AI,'CONTRATOS 2016'!$AV:AV,A404)</f>
        <v>0</v>
      </c>
    </row>
    <row r="405" spans="1:5" x14ac:dyDescent="0.2">
      <c r="A405" s="23" t="s">
        <v>953</v>
      </c>
      <c r="B405" s="8">
        <v>79284762</v>
      </c>
      <c r="C405" s="25" t="s">
        <v>194</v>
      </c>
      <c r="D405" s="21">
        <f>COUNTIFS('CONTRATOS 2016'!AV:AV,A405,'CONTRATOS 2016'!$AI:AI,"&gt;=1")</f>
        <v>0</v>
      </c>
      <c r="E405" s="20">
        <f>SUMIFS('CONTRATOS 2016'!$AI:AI,'CONTRATOS 2016'!$AV:AV,A405)</f>
        <v>0</v>
      </c>
    </row>
    <row r="406" spans="1:5" x14ac:dyDescent="0.2">
      <c r="A406" s="23" t="s">
        <v>528</v>
      </c>
      <c r="B406" s="8">
        <v>26427205</v>
      </c>
      <c r="C406" s="25" t="s">
        <v>248</v>
      </c>
      <c r="D406" s="21">
        <f>COUNTIFS('CONTRATOS 2016'!AV:AV,A406,'CONTRATOS 2016'!$AI:AI,"&gt;=1")</f>
        <v>0</v>
      </c>
      <c r="E406" s="20">
        <f>SUMIFS('CONTRATOS 2016'!$AI:AI,'CONTRATOS 2016'!$AV:AV,A406)</f>
        <v>0</v>
      </c>
    </row>
    <row r="407" spans="1:5" x14ac:dyDescent="0.2">
      <c r="A407" s="23" t="s">
        <v>847</v>
      </c>
      <c r="B407" s="8">
        <v>68287802</v>
      </c>
      <c r="C407" s="25" t="s">
        <v>282</v>
      </c>
      <c r="D407" s="21">
        <f>COUNTIFS('CONTRATOS 2016'!AV:AV,A407,'CONTRATOS 2016'!$AI:AI,"&gt;=1")</f>
        <v>0</v>
      </c>
      <c r="E407" s="20">
        <f>SUMIFS('CONTRATOS 2016'!$AI:AI,'CONTRATOS 2016'!$AV:AV,A407)</f>
        <v>0</v>
      </c>
    </row>
    <row r="408" spans="1:5" x14ac:dyDescent="0.2">
      <c r="A408" s="23" t="s">
        <v>308</v>
      </c>
      <c r="B408" s="8">
        <v>5204445</v>
      </c>
      <c r="C408" s="25" t="s">
        <v>176</v>
      </c>
      <c r="D408" s="21">
        <f>COUNTIFS('CONTRATOS 2016'!AV:AV,A408,'CONTRATOS 2016'!$AI:AI,"&gt;=1")</f>
        <v>0</v>
      </c>
      <c r="E408" s="20">
        <f>SUMIFS('CONTRATOS 2016'!$AI:AI,'CONTRATOS 2016'!$AV:AV,A408)</f>
        <v>0</v>
      </c>
    </row>
    <row r="409" spans="1:5" x14ac:dyDescent="0.2">
      <c r="A409" s="23" t="s">
        <v>375</v>
      </c>
      <c r="B409" s="8">
        <v>10289006</v>
      </c>
      <c r="C409" s="25" t="s">
        <v>211</v>
      </c>
      <c r="D409" s="21">
        <f>COUNTIFS('CONTRATOS 2016'!AV:AV,A409,'CONTRATOS 2016'!$AI:AI,"&gt;=1")</f>
        <v>0</v>
      </c>
      <c r="E409" s="20">
        <f>SUMIFS('CONTRATOS 2016'!$AI:AI,'CONTRATOS 2016'!$AV:AV,A409)</f>
        <v>0</v>
      </c>
    </row>
    <row r="410" spans="1:5" x14ac:dyDescent="0.2">
      <c r="A410" s="23" t="s">
        <v>482</v>
      </c>
      <c r="B410" s="8">
        <v>18928480</v>
      </c>
      <c r="C410" s="25" t="s">
        <v>213</v>
      </c>
      <c r="D410" s="21">
        <f>COUNTIFS('CONTRATOS 2016'!AV:AV,A410,'CONTRATOS 2016'!$AI:AI,"&gt;=1")</f>
        <v>0</v>
      </c>
      <c r="E410" s="20">
        <f>SUMIFS('CONTRATOS 2016'!$AI:AI,'CONTRATOS 2016'!$AV:AV,A410)</f>
        <v>0</v>
      </c>
    </row>
    <row r="411" spans="1:5" x14ac:dyDescent="0.2">
      <c r="A411" s="23" t="s">
        <v>326</v>
      </c>
      <c r="B411" s="8">
        <v>7142669</v>
      </c>
      <c r="C411" s="25" t="s">
        <v>187</v>
      </c>
      <c r="D411" s="21">
        <f>COUNTIFS('CONTRATOS 2016'!AV:AV,A411,'CONTRATOS 2016'!$AI:AI,"&gt;=1")</f>
        <v>0</v>
      </c>
      <c r="E411" s="20">
        <f>SUMIFS('CONTRATOS 2016'!$AI:AI,'CONTRATOS 2016'!$AV:AV,A411)</f>
        <v>0</v>
      </c>
    </row>
    <row r="412" spans="1:5" x14ac:dyDescent="0.2">
      <c r="A412" s="23" t="s">
        <v>911</v>
      </c>
      <c r="B412" s="8">
        <v>75035436</v>
      </c>
      <c r="C412" s="25" t="s">
        <v>281</v>
      </c>
      <c r="D412" s="21">
        <f>COUNTIFS('CONTRATOS 2016'!AV:AV,A412,'CONTRATOS 2016'!$AI:AI,"&gt;=1")</f>
        <v>0</v>
      </c>
      <c r="E412" s="20">
        <f>SUMIFS('CONTRATOS 2016'!$AI:AI,'CONTRATOS 2016'!$AV:AV,A412)</f>
        <v>0</v>
      </c>
    </row>
    <row r="413" spans="1:5" x14ac:dyDescent="0.2">
      <c r="A413" s="23" t="s">
        <v>874</v>
      </c>
      <c r="B413" s="8">
        <v>72217286</v>
      </c>
      <c r="C413" s="25" t="s">
        <v>172</v>
      </c>
      <c r="D413" s="21">
        <f>COUNTIFS('CONTRATOS 2016'!AV:AV,A413,'CONTRATOS 2016'!$AI:AI,"&gt;=1")</f>
        <v>0</v>
      </c>
      <c r="E413" s="20">
        <f>SUMIFS('CONTRATOS 2016'!$AI:AI,'CONTRATOS 2016'!$AV:AV,A413)</f>
        <v>0</v>
      </c>
    </row>
    <row r="414" spans="1:5" x14ac:dyDescent="0.2">
      <c r="A414" s="23" t="s">
        <v>917</v>
      </c>
      <c r="B414" s="8">
        <v>75089644</v>
      </c>
      <c r="C414" s="25" t="s">
        <v>173</v>
      </c>
      <c r="D414" s="21">
        <f>COUNTIFS('CONTRATOS 2016'!AV:AV,A414,'CONTRATOS 2016'!$AI:AI,"&gt;=1")</f>
        <v>0</v>
      </c>
      <c r="E414" s="20">
        <f>SUMIFS('CONTRATOS 2016'!$AI:AI,'CONTRATOS 2016'!$AV:AV,A414)</f>
        <v>0</v>
      </c>
    </row>
    <row r="415" spans="1:5" x14ac:dyDescent="0.2">
      <c r="A415" s="23" t="s">
        <v>440</v>
      </c>
      <c r="B415" s="8">
        <v>14798724</v>
      </c>
      <c r="C415" s="25" t="s">
        <v>164</v>
      </c>
      <c r="D415" s="21">
        <f>COUNTIFS('CONTRATOS 2016'!AV:AV,A415,'CONTRATOS 2016'!$AI:AI,"&gt;=1")</f>
        <v>0</v>
      </c>
      <c r="E415" s="20">
        <f>SUMIFS('CONTRATOS 2016'!$AI:AI,'CONTRATOS 2016'!$AV:AV,A415)</f>
        <v>0</v>
      </c>
    </row>
    <row r="416" spans="1:5" x14ac:dyDescent="0.2">
      <c r="A416" s="23" t="s">
        <v>314</v>
      </c>
      <c r="B416" s="8">
        <v>5991266</v>
      </c>
      <c r="C416" s="25" t="s">
        <v>181</v>
      </c>
      <c r="D416" s="21">
        <f>COUNTIFS('CONTRATOS 2016'!AV:AV,A416,'CONTRATOS 2016'!$AI:AI,"&gt;=1")</f>
        <v>0</v>
      </c>
      <c r="E416" s="20">
        <f>SUMIFS('CONTRATOS 2016'!$AI:AI,'CONTRATOS 2016'!$AV:AV,A416)</f>
        <v>0</v>
      </c>
    </row>
    <row r="417" spans="1:5" x14ac:dyDescent="0.2">
      <c r="A417" s="23" t="s">
        <v>32</v>
      </c>
      <c r="B417" s="8">
        <v>79347330</v>
      </c>
      <c r="C417" s="25" t="s">
        <v>241</v>
      </c>
      <c r="D417" s="21">
        <f>COUNTIFS('CONTRATOS 2016'!AV:AV,A417,'CONTRATOS 2016'!$AI:AI,"&gt;=1")</f>
        <v>0</v>
      </c>
      <c r="E417" s="20">
        <f>SUMIFS('CONTRATOS 2016'!$AI:AI,'CONTRATOS 2016'!$AV:AV,A417)</f>
        <v>0</v>
      </c>
    </row>
    <row r="418" spans="1:5" x14ac:dyDescent="0.2">
      <c r="A418" s="23" t="s">
        <v>328</v>
      </c>
      <c r="B418" s="8">
        <v>7174162</v>
      </c>
      <c r="C418" s="25" t="s">
        <v>173</v>
      </c>
      <c r="D418" s="21">
        <f>COUNTIFS('CONTRATOS 2016'!AV:AV,A418,'CONTRATOS 2016'!$AI:AI,"&gt;=1")</f>
        <v>0</v>
      </c>
      <c r="E418" s="20">
        <f>SUMIFS('CONTRATOS 2016'!$AI:AI,'CONTRATOS 2016'!$AV:AV,A418)</f>
        <v>0</v>
      </c>
    </row>
    <row r="419" spans="1:5" x14ac:dyDescent="0.2">
      <c r="A419" s="23" t="s">
        <v>487</v>
      </c>
      <c r="B419" s="8">
        <v>19259584</v>
      </c>
      <c r="C419" s="25" t="s">
        <v>163</v>
      </c>
      <c r="D419" s="21">
        <f>COUNTIFS('CONTRATOS 2016'!AV:AV,A419,'CONTRATOS 2016'!$AI:AI,"&gt;=1")</f>
        <v>0</v>
      </c>
      <c r="E419" s="20">
        <f>SUMIFS('CONTRATOS 2016'!$AI:AI,'CONTRATOS 2016'!$AV:AV,A419)</f>
        <v>0</v>
      </c>
    </row>
    <row r="420" spans="1:5" x14ac:dyDescent="0.2">
      <c r="A420" s="23" t="s">
        <v>658</v>
      </c>
      <c r="B420" s="8">
        <v>51638528</v>
      </c>
      <c r="C420" s="25" t="s">
        <v>224</v>
      </c>
      <c r="D420" s="21">
        <f>COUNTIFS('CONTRATOS 2016'!AV:AV,A420,'CONTRATOS 2016'!$AI:AI,"&gt;=1")</f>
        <v>0</v>
      </c>
      <c r="E420" s="20">
        <f>SUMIFS('CONTRATOS 2016'!$AI:AI,'CONTRATOS 2016'!$AV:AV,A420)</f>
        <v>0</v>
      </c>
    </row>
    <row r="421" spans="1:5" x14ac:dyDescent="0.2">
      <c r="A421" s="23" t="s">
        <v>50</v>
      </c>
      <c r="B421" s="8">
        <v>79717103</v>
      </c>
      <c r="C421" s="25" t="s">
        <v>242</v>
      </c>
      <c r="D421" s="21">
        <f>COUNTIFS('CONTRATOS 2016'!AV:AV,A421,'CONTRATOS 2016'!$AI:AI,"&gt;=1")</f>
        <v>0</v>
      </c>
      <c r="E421" s="20">
        <f>SUMIFS('CONTRATOS 2016'!$AI:AI,'CONTRATOS 2016'!$AV:AV,A421)</f>
        <v>0</v>
      </c>
    </row>
    <row r="422" spans="1:5" x14ac:dyDescent="0.2">
      <c r="A422" s="23" t="s">
        <v>1370</v>
      </c>
      <c r="B422" s="8">
        <v>1047369103</v>
      </c>
      <c r="C422" s="25" t="s">
        <v>168</v>
      </c>
      <c r="D422" s="21">
        <f>COUNTIFS('CONTRATOS 2016'!AV:AV,A422,'CONTRATOS 2016'!$AI:AI,"&gt;=1")</f>
        <v>0</v>
      </c>
      <c r="E422" s="20">
        <f>SUMIFS('CONTRATOS 2016'!$AI:AI,'CONTRATOS 2016'!$AV:AV,A422)</f>
        <v>0</v>
      </c>
    </row>
    <row r="423" spans="1:5" x14ac:dyDescent="0.2">
      <c r="A423" s="23" t="s">
        <v>834</v>
      </c>
      <c r="B423" s="8">
        <v>63556323</v>
      </c>
      <c r="C423" s="25" t="s">
        <v>162</v>
      </c>
      <c r="D423" s="21">
        <f>COUNTIFS('CONTRATOS 2016'!AV:AV,A423,'CONTRATOS 2016'!$AI:AI,"&gt;=1")</f>
        <v>0</v>
      </c>
      <c r="E423" s="20">
        <f>SUMIFS('CONTRATOS 2016'!$AI:AI,'CONTRATOS 2016'!$AV:AV,A423)</f>
        <v>0</v>
      </c>
    </row>
    <row r="424" spans="1:5" x14ac:dyDescent="0.2">
      <c r="A424" s="23" t="s">
        <v>73</v>
      </c>
      <c r="B424" s="8">
        <v>52382959</v>
      </c>
      <c r="C424" s="25" t="s">
        <v>254</v>
      </c>
      <c r="D424" s="21">
        <f>COUNTIFS('CONTRATOS 2016'!AV:AV,A424,'CONTRATOS 2016'!$AI:AI,"&gt;=1")</f>
        <v>0</v>
      </c>
      <c r="E424" s="20">
        <f>SUMIFS('CONTRATOS 2016'!$AI:AI,'CONTRATOS 2016'!$AV:AV,A424)</f>
        <v>0</v>
      </c>
    </row>
    <row r="425" spans="1:5" x14ac:dyDescent="0.2">
      <c r="A425" s="23" t="s">
        <v>614</v>
      </c>
      <c r="B425" s="8">
        <v>40331795</v>
      </c>
      <c r="C425" s="25" t="s">
        <v>162</v>
      </c>
      <c r="D425" s="21">
        <f>COUNTIFS('CONTRATOS 2016'!AV:AV,A425,'CONTRATOS 2016'!$AI:AI,"&gt;=1")</f>
        <v>0</v>
      </c>
      <c r="E425" s="20">
        <f>SUMIFS('CONTRATOS 2016'!$AI:AI,'CONTRATOS 2016'!$AV:AV,A425)</f>
        <v>0</v>
      </c>
    </row>
    <row r="426" spans="1:5" x14ac:dyDescent="0.2">
      <c r="A426" s="23" t="s">
        <v>829</v>
      </c>
      <c r="B426" s="8">
        <v>63446674</v>
      </c>
      <c r="C426" s="25" t="s">
        <v>185</v>
      </c>
      <c r="D426" s="21">
        <f>COUNTIFS('CONTRATOS 2016'!AV:AV,A426,'CONTRATOS 2016'!$AI:AI,"&gt;=1")</f>
        <v>0</v>
      </c>
      <c r="E426" s="20">
        <f>SUMIFS('CONTRATOS 2016'!$AI:AI,'CONTRATOS 2016'!$AV:AV,A426)</f>
        <v>0</v>
      </c>
    </row>
    <row r="427" spans="1:5" x14ac:dyDescent="0.2">
      <c r="A427" s="23" t="s">
        <v>664</v>
      </c>
      <c r="B427" s="8">
        <v>51780014</v>
      </c>
      <c r="C427" s="25" t="s">
        <v>254</v>
      </c>
      <c r="D427" s="21">
        <f>COUNTIFS('CONTRATOS 2016'!AV:AV,A427,'CONTRATOS 2016'!$AI:AI,"&gt;=1")</f>
        <v>0</v>
      </c>
      <c r="E427" s="20">
        <f>SUMIFS('CONTRATOS 2016'!$AI:AI,'CONTRATOS 2016'!$AV:AV,A427)</f>
        <v>0</v>
      </c>
    </row>
    <row r="428" spans="1:5" x14ac:dyDescent="0.2">
      <c r="A428" s="23" t="s">
        <v>502</v>
      </c>
      <c r="B428" s="8">
        <v>20716312</v>
      </c>
      <c r="C428" s="25" t="s">
        <v>208</v>
      </c>
      <c r="D428" s="21">
        <f>COUNTIFS('CONTRATOS 2016'!AV:AV,A428,'CONTRATOS 2016'!$AI:AI,"&gt;=1")</f>
        <v>0</v>
      </c>
      <c r="E428" s="20">
        <f>SUMIFS('CONTRATOS 2016'!$AI:AI,'CONTRATOS 2016'!$AV:AV,A428)</f>
        <v>0</v>
      </c>
    </row>
    <row r="429" spans="1:5" x14ac:dyDescent="0.2">
      <c r="A429" s="23" t="s">
        <v>100</v>
      </c>
      <c r="B429" s="8">
        <v>52269116</v>
      </c>
      <c r="C429" s="25" t="s">
        <v>195</v>
      </c>
      <c r="D429" s="21">
        <f>COUNTIFS('CONTRATOS 2016'!AV:AV,A429,'CONTRATOS 2016'!$AI:AI,"&gt;=1")</f>
        <v>0</v>
      </c>
      <c r="E429" s="20">
        <f>SUMIFS('CONTRATOS 2016'!$AI:AI,'CONTRATOS 2016'!$AV:AV,A429)</f>
        <v>0</v>
      </c>
    </row>
    <row r="430" spans="1:5" x14ac:dyDescent="0.2">
      <c r="A430" s="23" t="s">
        <v>581</v>
      </c>
      <c r="B430" s="8">
        <v>36860865</v>
      </c>
      <c r="C430" s="25" t="s">
        <v>187</v>
      </c>
      <c r="D430" s="21">
        <f>COUNTIFS('CONTRATOS 2016'!AV:AV,A430,'CONTRATOS 2016'!$AI:AI,"&gt;=1")</f>
        <v>0</v>
      </c>
      <c r="E430" s="20">
        <f>SUMIFS('CONTRATOS 2016'!$AI:AI,'CONTRATOS 2016'!$AV:AV,A430)</f>
        <v>0</v>
      </c>
    </row>
    <row r="431" spans="1:5" x14ac:dyDescent="0.2">
      <c r="A431" s="23" t="s">
        <v>514</v>
      </c>
      <c r="B431" s="8">
        <v>23637912</v>
      </c>
      <c r="C431" s="25" t="s">
        <v>162</v>
      </c>
      <c r="D431" s="21">
        <f>COUNTIFS('CONTRATOS 2016'!AV:AV,A431,'CONTRATOS 2016'!$AI:AI,"&gt;=1")</f>
        <v>0</v>
      </c>
      <c r="E431" s="20">
        <f>SUMIFS('CONTRATOS 2016'!$AI:AI,'CONTRATOS 2016'!$AV:AV,A431)</f>
        <v>0</v>
      </c>
    </row>
    <row r="432" spans="1:5" x14ac:dyDescent="0.2">
      <c r="A432" s="23" t="s">
        <v>508</v>
      </c>
      <c r="B432" s="8">
        <v>21190642</v>
      </c>
      <c r="C432" s="25" t="s">
        <v>187</v>
      </c>
      <c r="D432" s="21">
        <f>COUNTIFS('CONTRATOS 2016'!AV:AV,A432,'CONTRATOS 2016'!$AI:AI,"&gt;=1")</f>
        <v>0</v>
      </c>
      <c r="E432" s="20">
        <f>SUMIFS('CONTRATOS 2016'!$AI:AI,'CONTRATOS 2016'!$AV:AV,A432)</f>
        <v>0</v>
      </c>
    </row>
    <row r="433" spans="1:5" x14ac:dyDescent="0.2">
      <c r="A433" s="23" t="s">
        <v>631</v>
      </c>
      <c r="B433" s="8">
        <v>43029132</v>
      </c>
      <c r="C433" s="25" t="s">
        <v>268</v>
      </c>
      <c r="D433" s="21">
        <f>COUNTIFS('CONTRATOS 2016'!AV:AV,A433,'CONTRATOS 2016'!$AI:AI,"&gt;=1")</f>
        <v>0</v>
      </c>
      <c r="E433" s="20">
        <f>SUMIFS('CONTRATOS 2016'!$AI:AI,'CONTRATOS 2016'!$AV:AV,A433)</f>
        <v>0</v>
      </c>
    </row>
    <row r="434" spans="1:5" x14ac:dyDescent="0.2">
      <c r="A434" s="23" t="s">
        <v>1402</v>
      </c>
      <c r="B434" s="8">
        <v>1085249478</v>
      </c>
      <c r="C434" s="25" t="s">
        <v>178</v>
      </c>
      <c r="D434" s="21">
        <f>COUNTIFS('CONTRATOS 2016'!AV:AV,A434,'CONTRATOS 2016'!$AI:AI,"&gt;=1")</f>
        <v>0</v>
      </c>
      <c r="E434" s="20">
        <f>SUMIFS('CONTRATOS 2016'!$AI:AI,'CONTRATOS 2016'!$AV:AV,A434)</f>
        <v>0</v>
      </c>
    </row>
    <row r="435" spans="1:5" x14ac:dyDescent="0.2">
      <c r="A435" s="23" t="s">
        <v>115</v>
      </c>
      <c r="B435" s="8">
        <v>33155651</v>
      </c>
      <c r="C435" s="25" t="s">
        <v>256</v>
      </c>
      <c r="D435" s="21">
        <f>COUNTIFS('CONTRATOS 2016'!AV:AV,A435,'CONTRATOS 2016'!$AI:AI,"&gt;=1")</f>
        <v>0</v>
      </c>
      <c r="E435" s="20">
        <f>SUMIFS('CONTRATOS 2016'!$AI:AI,'CONTRATOS 2016'!$AV:AV,A435)</f>
        <v>0</v>
      </c>
    </row>
    <row r="436" spans="1:5" x14ac:dyDescent="0.2">
      <c r="A436" s="23" t="s">
        <v>1376</v>
      </c>
      <c r="B436" s="8">
        <v>1047420675</v>
      </c>
      <c r="C436" s="25" t="s">
        <v>203</v>
      </c>
      <c r="D436" s="21">
        <f>COUNTIFS('CONTRATOS 2016'!AV:AV,A436,'CONTRATOS 2016'!$AI:AI,"&gt;=1")</f>
        <v>0</v>
      </c>
      <c r="E436" s="20">
        <f>SUMIFS('CONTRATOS 2016'!$AI:AI,'CONTRATOS 2016'!$AV:AV,A436)</f>
        <v>0</v>
      </c>
    </row>
    <row r="437" spans="1:5" x14ac:dyDescent="0.2">
      <c r="A437" s="23" t="s">
        <v>630</v>
      </c>
      <c r="B437" s="8">
        <v>42499411</v>
      </c>
      <c r="C437" s="25" t="s">
        <v>232</v>
      </c>
      <c r="D437" s="21">
        <f>COUNTIFS('CONTRATOS 2016'!AV:AV,A437,'CONTRATOS 2016'!$AI:AI,"&gt;=1")</f>
        <v>0</v>
      </c>
      <c r="E437" s="20">
        <f>SUMIFS('CONTRATOS 2016'!$AI:AI,'CONTRATOS 2016'!$AV:AV,A437)</f>
        <v>0</v>
      </c>
    </row>
    <row r="438" spans="1:5" x14ac:dyDescent="0.2">
      <c r="A438" s="23" t="s">
        <v>1247</v>
      </c>
      <c r="B438" s="8">
        <v>94532129</v>
      </c>
      <c r="C438" s="25" t="s">
        <v>174</v>
      </c>
      <c r="D438" s="21">
        <f>COUNTIFS('CONTRATOS 2016'!AV:AV,A438,'CONTRATOS 2016'!$AI:AI,"&gt;=1")</f>
        <v>0</v>
      </c>
      <c r="E438" s="20">
        <f>SUMIFS('CONTRATOS 2016'!$AI:AI,'CONTRATOS 2016'!$AV:AV,A438)</f>
        <v>0</v>
      </c>
    </row>
    <row r="439" spans="1:5" x14ac:dyDescent="0.2">
      <c r="A439" s="23" t="s">
        <v>619</v>
      </c>
      <c r="B439" s="8">
        <v>40443921</v>
      </c>
      <c r="C439" s="25" t="s">
        <v>162</v>
      </c>
      <c r="D439" s="21">
        <f>COUNTIFS('CONTRATOS 2016'!AV:AV,A439,'CONTRATOS 2016'!$AI:AI,"&gt;=1")</f>
        <v>0</v>
      </c>
      <c r="E439" s="20">
        <f>SUMIFS('CONTRATOS 2016'!$AI:AI,'CONTRATOS 2016'!$AV:AV,A439)</f>
        <v>0</v>
      </c>
    </row>
    <row r="440" spans="1:5" x14ac:dyDescent="0.2">
      <c r="A440" s="23" t="s">
        <v>885</v>
      </c>
      <c r="B440" s="8">
        <v>73113832</v>
      </c>
      <c r="C440" s="25" t="s">
        <v>250</v>
      </c>
      <c r="D440" s="21">
        <f>COUNTIFS('CONTRATOS 2016'!AV:AV,A440,'CONTRATOS 2016'!$AI:AI,"&gt;=1")</f>
        <v>0</v>
      </c>
      <c r="E440" s="20">
        <f>SUMIFS('CONTRATOS 2016'!$AI:AI,'CONTRATOS 2016'!$AV:AV,A440)</f>
        <v>0</v>
      </c>
    </row>
    <row r="441" spans="1:5" x14ac:dyDescent="0.2">
      <c r="A441" s="23" t="s">
        <v>1103</v>
      </c>
      <c r="B441" s="8">
        <v>80234741</v>
      </c>
      <c r="C441" s="25" t="s">
        <v>262</v>
      </c>
      <c r="D441" s="21">
        <f>COUNTIFS('CONTRATOS 2016'!AV:AV,A441,'CONTRATOS 2016'!$AI:AI,"&gt;=1")</f>
        <v>0</v>
      </c>
      <c r="E441" s="20">
        <f>SUMIFS('CONTRATOS 2016'!$AI:AI,'CONTRATOS 2016'!$AV:AV,A441)</f>
        <v>0</v>
      </c>
    </row>
    <row r="442" spans="1:5" x14ac:dyDescent="0.2">
      <c r="A442" s="23" t="s">
        <v>493</v>
      </c>
      <c r="B442" s="8">
        <v>19452913</v>
      </c>
      <c r="C442" s="25" t="s">
        <v>163</v>
      </c>
      <c r="D442" s="21">
        <f>COUNTIFS('CONTRATOS 2016'!AV:AV,A442,'CONTRATOS 2016'!$AI:AI,"&gt;=1")</f>
        <v>0</v>
      </c>
      <c r="E442" s="20">
        <f>SUMIFS('CONTRATOS 2016'!$AI:AI,'CONTRATOS 2016'!$AV:AV,A442)</f>
        <v>0</v>
      </c>
    </row>
    <row r="443" spans="1:5" x14ac:dyDescent="0.2">
      <c r="A443" s="23" t="s">
        <v>912</v>
      </c>
      <c r="B443" s="8">
        <v>75037790</v>
      </c>
      <c r="C443" s="25" t="s">
        <v>174</v>
      </c>
      <c r="D443" s="21">
        <f>COUNTIFS('CONTRATOS 2016'!AV:AV,A443,'CONTRATOS 2016'!$AI:AI,"&gt;=1")</f>
        <v>0</v>
      </c>
      <c r="E443" s="20">
        <f>SUMIFS('CONTRATOS 2016'!$AI:AI,'CONTRATOS 2016'!$AV:AV,A443)</f>
        <v>0</v>
      </c>
    </row>
    <row r="444" spans="1:5" x14ac:dyDescent="0.2">
      <c r="A444" s="23" t="s">
        <v>495</v>
      </c>
      <c r="B444" s="8">
        <v>19462757</v>
      </c>
      <c r="C444" s="25" t="s">
        <v>240</v>
      </c>
      <c r="D444" s="21">
        <f>COUNTIFS('CONTRATOS 2016'!AV:AV,A444,'CONTRATOS 2016'!$AI:AI,"&gt;=1")</f>
        <v>0</v>
      </c>
      <c r="E444" s="20">
        <f>SUMIFS('CONTRATOS 2016'!$AI:AI,'CONTRATOS 2016'!$AV:AV,A444)</f>
        <v>0</v>
      </c>
    </row>
    <row r="445" spans="1:5" x14ac:dyDescent="0.2">
      <c r="A445" s="23" t="s">
        <v>988</v>
      </c>
      <c r="B445" s="8">
        <v>79623516</v>
      </c>
      <c r="C445" s="25" t="s">
        <v>180</v>
      </c>
      <c r="D445" s="21">
        <f>COUNTIFS('CONTRATOS 2016'!AV:AV,A445,'CONTRATOS 2016'!$AI:AI,"&gt;=1")</f>
        <v>0</v>
      </c>
      <c r="E445" s="20">
        <f>SUMIFS('CONTRATOS 2016'!$AI:AI,'CONTRATOS 2016'!$AV:AV,A445)</f>
        <v>0</v>
      </c>
    </row>
    <row r="446" spans="1:5" x14ac:dyDescent="0.2">
      <c r="A446" s="23" t="s">
        <v>1379</v>
      </c>
      <c r="B446" s="8">
        <v>1049613986</v>
      </c>
      <c r="C446" s="25" t="s">
        <v>164</v>
      </c>
      <c r="D446" s="21">
        <f>COUNTIFS('CONTRATOS 2016'!AV:AV,A446,'CONTRATOS 2016'!$AI:AI,"&gt;=1")</f>
        <v>0</v>
      </c>
      <c r="E446" s="20">
        <f>SUMIFS('CONTRATOS 2016'!$AI:AI,'CONTRATOS 2016'!$AV:AV,A446)</f>
        <v>0</v>
      </c>
    </row>
    <row r="447" spans="1:5" x14ac:dyDescent="0.2">
      <c r="A447" s="23" t="s">
        <v>473</v>
      </c>
      <c r="B447" s="8">
        <v>17655925</v>
      </c>
      <c r="C447" s="25" t="s">
        <v>173</v>
      </c>
      <c r="D447" s="21">
        <f>COUNTIFS('CONTRATOS 2016'!AV:AV,A447,'CONTRATOS 2016'!$AI:AI,"&gt;=1")</f>
        <v>0</v>
      </c>
      <c r="E447" s="20">
        <f>SUMIFS('CONTRATOS 2016'!$AI:AI,'CONTRATOS 2016'!$AV:AV,A447)</f>
        <v>0</v>
      </c>
    </row>
    <row r="448" spans="1:5" x14ac:dyDescent="0.2">
      <c r="A448" s="23" t="s">
        <v>489</v>
      </c>
      <c r="B448" s="8">
        <v>19302966</v>
      </c>
      <c r="C448" s="25" t="s">
        <v>163</v>
      </c>
      <c r="D448" s="21">
        <f>COUNTIFS('CONTRATOS 2016'!AV:AV,A448,'CONTRATOS 2016'!$AI:AI,"&gt;=1")</f>
        <v>0</v>
      </c>
      <c r="E448" s="20">
        <f>SUMIFS('CONTRATOS 2016'!$AI:AI,'CONTRATOS 2016'!$AV:AV,A448)</f>
        <v>0</v>
      </c>
    </row>
    <row r="449" spans="1:5" x14ac:dyDescent="0.2">
      <c r="A449" s="23" t="s">
        <v>939</v>
      </c>
      <c r="B449" s="8">
        <v>79050892</v>
      </c>
      <c r="C449" s="25" t="s">
        <v>198</v>
      </c>
      <c r="D449" s="21">
        <f>COUNTIFS('CONTRATOS 2016'!AV:AV,A449,'CONTRATOS 2016'!$AI:AI,"&gt;=1")</f>
        <v>0</v>
      </c>
      <c r="E449" s="20">
        <f>SUMIFS('CONTRATOS 2016'!$AI:AI,'CONTRATOS 2016'!$AV:AV,A449)</f>
        <v>0</v>
      </c>
    </row>
    <row r="450" spans="1:5" x14ac:dyDescent="0.2">
      <c r="A450" s="23" t="s">
        <v>1084</v>
      </c>
      <c r="B450" s="8">
        <v>80148462</v>
      </c>
      <c r="C450" s="25" t="s">
        <v>162</v>
      </c>
      <c r="D450" s="21">
        <f>COUNTIFS('CONTRATOS 2016'!AV:AV,A450,'CONTRATOS 2016'!$AI:AI,"&gt;=1")</f>
        <v>0</v>
      </c>
      <c r="E450" s="20">
        <f>SUMIFS('CONTRATOS 2016'!$AI:AI,'CONTRATOS 2016'!$AV:AV,A450)</f>
        <v>0</v>
      </c>
    </row>
    <row r="451" spans="1:5" x14ac:dyDescent="0.2">
      <c r="A451" s="23" t="s">
        <v>108</v>
      </c>
      <c r="B451" s="8">
        <v>40179426</v>
      </c>
      <c r="C451" s="25" t="s">
        <v>234</v>
      </c>
      <c r="D451" s="21">
        <f>COUNTIFS('CONTRATOS 2016'!AV:AV,A451,'CONTRATOS 2016'!$AI:AI,"&gt;=1")</f>
        <v>0</v>
      </c>
      <c r="E451" s="20">
        <f>SUMIFS('CONTRATOS 2016'!$AI:AI,'CONTRATOS 2016'!$AV:AV,A451)</f>
        <v>0</v>
      </c>
    </row>
    <row r="452" spans="1:5" x14ac:dyDescent="0.2">
      <c r="A452" s="23" t="s">
        <v>1046</v>
      </c>
      <c r="B452" s="8">
        <v>79987754</v>
      </c>
      <c r="C452" s="25" t="s">
        <v>257</v>
      </c>
      <c r="D452" s="21">
        <f>COUNTIFS('CONTRATOS 2016'!AV:AV,A452,'CONTRATOS 2016'!$AI:AI,"&gt;=1")</f>
        <v>0</v>
      </c>
      <c r="E452" s="20">
        <f>SUMIFS('CONTRATOS 2016'!$AI:AI,'CONTRATOS 2016'!$AV:AV,A452)</f>
        <v>0</v>
      </c>
    </row>
    <row r="453" spans="1:5" x14ac:dyDescent="0.2">
      <c r="A453" s="23" t="s">
        <v>1401</v>
      </c>
      <c r="B453" s="8">
        <v>1085245141</v>
      </c>
      <c r="C453" s="25" t="s">
        <v>223</v>
      </c>
      <c r="D453" s="21">
        <f>COUNTIFS('CONTRATOS 2016'!AV:AV,A453,'CONTRATOS 2016'!$AI:AI,"&gt;=1")</f>
        <v>0</v>
      </c>
      <c r="E453" s="20">
        <f>SUMIFS('CONTRATOS 2016'!$AI:AI,'CONTRATOS 2016'!$AV:AV,A453)</f>
        <v>0</v>
      </c>
    </row>
    <row r="454" spans="1:5" x14ac:dyDescent="0.2">
      <c r="A454" s="23" t="s">
        <v>1226</v>
      </c>
      <c r="B454" s="8">
        <v>94326813</v>
      </c>
      <c r="C454" s="25" t="s">
        <v>167</v>
      </c>
      <c r="D454" s="21">
        <f>COUNTIFS('CONTRATOS 2016'!AV:AV,A454,'CONTRATOS 2016'!$AI:AI,"&gt;=1")</f>
        <v>0</v>
      </c>
      <c r="E454" s="20">
        <f>SUMIFS('CONTRATOS 2016'!$AI:AI,'CONTRATOS 2016'!$AV:AV,A454)</f>
        <v>0</v>
      </c>
    </row>
    <row r="455" spans="1:5" x14ac:dyDescent="0.2">
      <c r="A455" s="23" t="s">
        <v>1228</v>
      </c>
      <c r="B455" s="8">
        <v>94356169</v>
      </c>
      <c r="C455" s="25" t="s">
        <v>172</v>
      </c>
      <c r="D455" s="21">
        <f>COUNTIFS('CONTRATOS 2016'!AV:AV,A455,'CONTRATOS 2016'!$AI:AI,"&gt;=1")</f>
        <v>0</v>
      </c>
      <c r="E455" s="20">
        <f>SUMIFS('CONTRATOS 2016'!$AI:AI,'CONTRATOS 2016'!$AV:AV,A455)</f>
        <v>0</v>
      </c>
    </row>
    <row r="456" spans="1:5" x14ac:dyDescent="0.2">
      <c r="A456" s="23" t="s">
        <v>1092</v>
      </c>
      <c r="B456" s="8">
        <v>80179854</v>
      </c>
      <c r="C456" s="25" t="s">
        <v>162</v>
      </c>
      <c r="D456" s="21">
        <f>COUNTIFS('CONTRATOS 2016'!AV:AV,A456,'CONTRATOS 2016'!$AI:AI,"&gt;=1")</f>
        <v>0</v>
      </c>
      <c r="E456" s="20">
        <f>SUMIFS('CONTRATOS 2016'!$AI:AI,'CONTRATOS 2016'!$AV:AV,A456)</f>
        <v>0</v>
      </c>
    </row>
    <row r="457" spans="1:5" x14ac:dyDescent="0.2">
      <c r="A457" s="23" t="s">
        <v>497</v>
      </c>
      <c r="B457" s="8">
        <v>19473262</v>
      </c>
      <c r="C457" s="25" t="s">
        <v>162</v>
      </c>
      <c r="D457" s="21">
        <f>COUNTIFS('CONTRATOS 2016'!AV:AV,A457,'CONTRATOS 2016'!$AI:AI,"&gt;=1")</f>
        <v>0</v>
      </c>
      <c r="E457" s="20">
        <f>SUMIFS('CONTRATOS 2016'!$AI:AI,'CONTRATOS 2016'!$AV:AV,A457)</f>
        <v>0</v>
      </c>
    </row>
    <row r="458" spans="1:5" x14ac:dyDescent="0.2">
      <c r="A458" s="23" t="s">
        <v>511</v>
      </c>
      <c r="B458" s="8">
        <v>22644472</v>
      </c>
      <c r="C458" s="25" t="s">
        <v>162</v>
      </c>
      <c r="D458" s="21">
        <f>COUNTIFS('CONTRATOS 2016'!AV:AV,A458,'CONTRATOS 2016'!$AI:AI,"&gt;=1")</f>
        <v>0</v>
      </c>
      <c r="E458" s="20">
        <f>SUMIFS('CONTRATOS 2016'!$AI:AI,'CONTRATOS 2016'!$AV:AV,A458)</f>
        <v>0</v>
      </c>
    </row>
    <row r="459" spans="1:5" x14ac:dyDescent="0.2">
      <c r="A459" s="23" t="s">
        <v>1340</v>
      </c>
      <c r="B459" s="8">
        <v>1031120689</v>
      </c>
      <c r="C459" s="25" t="s">
        <v>179</v>
      </c>
      <c r="D459" s="21">
        <f>COUNTIFS('CONTRATOS 2016'!AV:AV,A459,'CONTRATOS 2016'!$AI:AI,"&gt;=1")</f>
        <v>0</v>
      </c>
      <c r="E459" s="20">
        <f>SUMIFS('CONTRATOS 2016'!$AI:AI,'CONTRATOS 2016'!$AV:AV,A459)</f>
        <v>0</v>
      </c>
    </row>
    <row r="460" spans="1:5" x14ac:dyDescent="0.2">
      <c r="A460" s="23" t="s">
        <v>509</v>
      </c>
      <c r="B460" s="8">
        <v>22464885</v>
      </c>
      <c r="C460" s="25" t="s">
        <v>220</v>
      </c>
      <c r="D460" s="21">
        <f>COUNTIFS('CONTRATOS 2016'!AV:AV,A460,'CONTRATOS 2016'!$AI:AI,"&gt;=1")</f>
        <v>0</v>
      </c>
      <c r="E460" s="20">
        <f>SUMIFS('CONTRATOS 2016'!$AI:AI,'CONTRATOS 2016'!$AV:AV,A460)</f>
        <v>0</v>
      </c>
    </row>
    <row r="461" spans="1:5" x14ac:dyDescent="0.2">
      <c r="A461" s="23" t="s">
        <v>1022</v>
      </c>
      <c r="B461" s="8">
        <v>79885176</v>
      </c>
      <c r="C461" s="25" t="s">
        <v>172</v>
      </c>
      <c r="D461" s="21">
        <f>COUNTIFS('CONTRATOS 2016'!AV:AV,A461,'CONTRATOS 2016'!$AI:AI,"&gt;=1")</f>
        <v>0</v>
      </c>
      <c r="E461" s="20">
        <f>SUMIFS('CONTRATOS 2016'!$AI:AI,'CONTRATOS 2016'!$AV:AV,A461)</f>
        <v>0</v>
      </c>
    </row>
    <row r="462" spans="1:5" x14ac:dyDescent="0.2">
      <c r="A462" s="23" t="s">
        <v>1100</v>
      </c>
      <c r="B462" s="8">
        <v>80226421</v>
      </c>
      <c r="C462" s="25" t="s">
        <v>180</v>
      </c>
      <c r="D462" s="21">
        <f>COUNTIFS('CONTRATOS 2016'!AV:AV,A462,'CONTRATOS 2016'!$AI:AI,"&gt;=1")</f>
        <v>0</v>
      </c>
      <c r="E462" s="20">
        <f>SUMIFS('CONTRATOS 2016'!$AI:AI,'CONTRATOS 2016'!$AV:AV,A462)</f>
        <v>0</v>
      </c>
    </row>
    <row r="463" spans="1:5" x14ac:dyDescent="0.2">
      <c r="A463" s="23" t="s">
        <v>1197</v>
      </c>
      <c r="B463" s="8">
        <v>88244765</v>
      </c>
      <c r="C463" s="25" t="s">
        <v>207</v>
      </c>
      <c r="D463" s="21">
        <f>COUNTIFS('CONTRATOS 2016'!AV:AV,A463,'CONTRATOS 2016'!$AI:AI,"&gt;=1")</f>
        <v>0</v>
      </c>
      <c r="E463" s="20">
        <f>SUMIFS('CONTRATOS 2016'!$AI:AI,'CONTRATOS 2016'!$AV:AV,A463)</f>
        <v>0</v>
      </c>
    </row>
    <row r="464" spans="1:5" x14ac:dyDescent="0.2">
      <c r="A464" s="23" t="s">
        <v>289</v>
      </c>
      <c r="B464" s="8">
        <v>1061548</v>
      </c>
      <c r="C464" s="25" t="s">
        <v>164</v>
      </c>
      <c r="D464" s="21">
        <f>COUNTIFS('CONTRATOS 2016'!AV:AV,A464,'CONTRATOS 2016'!$AI:AI,"&gt;=1")</f>
        <v>0</v>
      </c>
      <c r="E464" s="20">
        <f>SUMIFS('CONTRATOS 2016'!$AI:AI,'CONTRATOS 2016'!$AV:AV,A464)</f>
        <v>0</v>
      </c>
    </row>
    <row r="465" spans="1:5" x14ac:dyDescent="0.2">
      <c r="A465" s="23" t="s">
        <v>950</v>
      </c>
      <c r="B465" s="8">
        <v>79215386</v>
      </c>
      <c r="C465" s="25" t="s">
        <v>162</v>
      </c>
      <c r="D465" s="21">
        <f>COUNTIFS('CONTRATOS 2016'!AV:AV,A465,'CONTRATOS 2016'!$AI:AI,"&gt;=1")</f>
        <v>0</v>
      </c>
      <c r="E465" s="20">
        <f>SUMIFS('CONTRATOS 2016'!$AI:AI,'CONTRATOS 2016'!$AV:AV,A465)</f>
        <v>0</v>
      </c>
    </row>
    <row r="466" spans="1:5" x14ac:dyDescent="0.2">
      <c r="A466" s="23" t="s">
        <v>938</v>
      </c>
      <c r="B466" s="8">
        <v>79004627</v>
      </c>
      <c r="C466" s="25" t="s">
        <v>184</v>
      </c>
      <c r="D466" s="21">
        <f>COUNTIFS('CONTRATOS 2016'!AV:AV,A466,'CONTRATOS 2016'!$AI:AI,"&gt;=1")</f>
        <v>0</v>
      </c>
      <c r="E466" s="20">
        <f>SUMIFS('CONTRATOS 2016'!$AI:AI,'CONTRATOS 2016'!$AV:AV,A466)</f>
        <v>0</v>
      </c>
    </row>
    <row r="467" spans="1:5" x14ac:dyDescent="0.2">
      <c r="A467" s="23" t="s">
        <v>1214</v>
      </c>
      <c r="B467" s="8">
        <v>93125633</v>
      </c>
      <c r="C467" s="25" t="s">
        <v>164</v>
      </c>
      <c r="D467" s="21">
        <f>COUNTIFS('CONTRATOS 2016'!AV:AV,A467,'CONTRATOS 2016'!$AI:AI,"&gt;=1")</f>
        <v>0</v>
      </c>
      <c r="E467" s="20">
        <f>SUMIFS('CONTRATOS 2016'!$AI:AI,'CONTRATOS 2016'!$AV:AV,A467)</f>
        <v>0</v>
      </c>
    </row>
    <row r="468" spans="1:5" x14ac:dyDescent="0.2">
      <c r="A468" s="23" t="s">
        <v>434</v>
      </c>
      <c r="B468" s="8">
        <v>13862072</v>
      </c>
      <c r="C468" s="25" t="s">
        <v>207</v>
      </c>
      <c r="D468" s="21">
        <f>COUNTIFS('CONTRATOS 2016'!AV:AV,A468,'CONTRATOS 2016'!$AI:AI,"&gt;=1")</f>
        <v>0</v>
      </c>
      <c r="E468" s="20">
        <f>SUMIFS('CONTRATOS 2016'!$AI:AI,'CONTRATOS 2016'!$AV:AV,A468)</f>
        <v>0</v>
      </c>
    </row>
    <row r="469" spans="1:5" x14ac:dyDescent="0.2">
      <c r="A469" s="23" t="s">
        <v>957</v>
      </c>
      <c r="B469" s="8">
        <v>79365348</v>
      </c>
      <c r="C469" s="25" t="s">
        <v>220</v>
      </c>
      <c r="D469" s="21">
        <f>COUNTIFS('CONTRATOS 2016'!AV:AV,A469,'CONTRATOS 2016'!$AI:AI,"&gt;=1")</f>
        <v>0</v>
      </c>
      <c r="E469" s="20">
        <f>SUMIFS('CONTRATOS 2016'!$AI:AI,'CONTRATOS 2016'!$AV:AV,A469)</f>
        <v>0</v>
      </c>
    </row>
    <row r="470" spans="1:5" x14ac:dyDescent="0.2">
      <c r="A470" s="23" t="s">
        <v>412</v>
      </c>
      <c r="B470" s="8">
        <v>12906726</v>
      </c>
      <c r="C470" s="25" t="s">
        <v>224</v>
      </c>
      <c r="D470" s="21">
        <f>COUNTIFS('CONTRATOS 2016'!AV:AV,A470,'CONTRATOS 2016'!$AI:AI,"&gt;=1")</f>
        <v>0</v>
      </c>
      <c r="E470" s="20">
        <f>SUMIFS('CONTRATOS 2016'!$AI:AI,'CONTRATOS 2016'!$AV:AV,A470)</f>
        <v>0</v>
      </c>
    </row>
    <row r="471" spans="1:5" x14ac:dyDescent="0.2">
      <c r="A471" s="23" t="s">
        <v>1205</v>
      </c>
      <c r="B471" s="8">
        <v>91268131</v>
      </c>
      <c r="C471" s="25" t="s">
        <v>260</v>
      </c>
      <c r="D471" s="21">
        <f>COUNTIFS('CONTRATOS 2016'!AV:AV,A471,'CONTRATOS 2016'!$AI:AI,"&gt;=1")</f>
        <v>0</v>
      </c>
      <c r="E471" s="20">
        <f>SUMIFS('CONTRATOS 2016'!$AI:AI,'CONTRATOS 2016'!$AV:AV,A471)</f>
        <v>0</v>
      </c>
    </row>
    <row r="472" spans="1:5" x14ac:dyDescent="0.2">
      <c r="A472" s="23" t="s">
        <v>1033</v>
      </c>
      <c r="B472" s="8">
        <v>79915303</v>
      </c>
      <c r="C472" s="25" t="s">
        <v>253</v>
      </c>
      <c r="D472" s="21">
        <f>COUNTIFS('CONTRATOS 2016'!AV:AV,A472,'CONTRATOS 2016'!$AI:AI,"&gt;=1")</f>
        <v>0</v>
      </c>
      <c r="E472" s="20">
        <f>SUMIFS('CONTRATOS 2016'!$AI:AI,'CONTRATOS 2016'!$AV:AV,A472)</f>
        <v>0</v>
      </c>
    </row>
    <row r="473" spans="1:5" x14ac:dyDescent="0.2">
      <c r="A473" s="23" t="s">
        <v>1236</v>
      </c>
      <c r="B473" s="8">
        <v>94417073</v>
      </c>
      <c r="C473" s="25" t="s">
        <v>172</v>
      </c>
      <c r="D473" s="21">
        <f>COUNTIFS('CONTRATOS 2016'!AV:AV,A473,'CONTRATOS 2016'!$AI:AI,"&gt;=1")</f>
        <v>0</v>
      </c>
      <c r="E473" s="20">
        <f>SUMIFS('CONTRATOS 2016'!$AI:AI,'CONTRATOS 2016'!$AV:AV,A473)</f>
        <v>0</v>
      </c>
    </row>
    <row r="474" spans="1:5" x14ac:dyDescent="0.2">
      <c r="A474" s="23" t="s">
        <v>902</v>
      </c>
      <c r="B474" s="8">
        <v>74185483</v>
      </c>
      <c r="C474" s="25" t="s">
        <v>201</v>
      </c>
      <c r="D474" s="21">
        <f>COUNTIFS('CONTRATOS 2016'!AV:AV,A474,'CONTRATOS 2016'!$AI:AI,"&gt;=1")</f>
        <v>0</v>
      </c>
      <c r="E474" s="20">
        <f>SUMIFS('CONTRATOS 2016'!$AI:AI,'CONTRATOS 2016'!$AV:AV,A474)</f>
        <v>0</v>
      </c>
    </row>
    <row r="475" spans="1:5" x14ac:dyDescent="0.2">
      <c r="A475" s="23" t="s">
        <v>1070</v>
      </c>
      <c r="B475" s="8">
        <v>80070523</v>
      </c>
      <c r="C475" s="25" t="s">
        <v>162</v>
      </c>
      <c r="D475" s="21">
        <f>COUNTIFS('CONTRATOS 2016'!AV:AV,A475,'CONTRATOS 2016'!$AI:AI,"&gt;=1")</f>
        <v>0</v>
      </c>
      <c r="E475" s="20">
        <f>SUMIFS('CONTRATOS 2016'!$AI:AI,'CONTRATOS 2016'!$AV:AV,A475)</f>
        <v>0</v>
      </c>
    </row>
    <row r="476" spans="1:5" x14ac:dyDescent="0.2">
      <c r="A476" s="23" t="s">
        <v>1115</v>
      </c>
      <c r="B476" s="8">
        <v>80470847</v>
      </c>
      <c r="C476" s="25" t="s">
        <v>204</v>
      </c>
      <c r="D476" s="21">
        <f>COUNTIFS('CONTRATOS 2016'!AV:AV,A476,'CONTRATOS 2016'!$AI:AI,"&gt;=1")</f>
        <v>0</v>
      </c>
      <c r="E476" s="20">
        <f>SUMIFS('CONTRATOS 2016'!$AI:AI,'CONTRATOS 2016'!$AV:AV,A476)</f>
        <v>0</v>
      </c>
    </row>
    <row r="477" spans="1:5" x14ac:dyDescent="0.2">
      <c r="A477" s="23" t="s">
        <v>1020</v>
      </c>
      <c r="B477" s="8">
        <v>79855588</v>
      </c>
      <c r="C477" s="25" t="s">
        <v>168</v>
      </c>
      <c r="D477" s="21">
        <f>COUNTIFS('CONTRATOS 2016'!AV:AV,A477,'CONTRATOS 2016'!$AI:AI,"&gt;=1")</f>
        <v>0</v>
      </c>
      <c r="E477" s="20">
        <f>SUMIFS('CONTRATOS 2016'!$AI:AI,'CONTRATOS 2016'!$AV:AV,A477)</f>
        <v>0</v>
      </c>
    </row>
    <row r="478" spans="1:5" x14ac:dyDescent="0.2">
      <c r="A478" s="23" t="s">
        <v>311</v>
      </c>
      <c r="B478" s="8">
        <v>5633214</v>
      </c>
      <c r="C478" s="25" t="s">
        <v>162</v>
      </c>
      <c r="D478" s="21">
        <f>COUNTIFS('CONTRATOS 2016'!AV:AV,A478,'CONTRATOS 2016'!$AI:AI,"&gt;=1")</f>
        <v>0</v>
      </c>
      <c r="E478" s="20">
        <f>SUMIFS('CONTRATOS 2016'!$AI:AI,'CONTRATOS 2016'!$AV:AV,A478)</f>
        <v>0</v>
      </c>
    </row>
    <row r="479" spans="1:5" x14ac:dyDescent="0.2">
      <c r="A479" s="23" t="s">
        <v>1034</v>
      </c>
      <c r="B479" s="8">
        <v>79921839</v>
      </c>
      <c r="C479" s="25" t="s">
        <v>203</v>
      </c>
      <c r="D479" s="21">
        <f>COUNTIFS('CONTRATOS 2016'!AV:AV,A479,'CONTRATOS 2016'!$AI:AI,"&gt;=1")</f>
        <v>0</v>
      </c>
      <c r="E479" s="20">
        <f>SUMIFS('CONTRATOS 2016'!$AI:AI,'CONTRATOS 2016'!$AV:AV,A479)</f>
        <v>0</v>
      </c>
    </row>
    <row r="480" spans="1:5" x14ac:dyDescent="0.2">
      <c r="A480" s="23" t="s">
        <v>896</v>
      </c>
      <c r="B480" s="8">
        <v>73191970</v>
      </c>
      <c r="C480" s="25" t="s">
        <v>168</v>
      </c>
      <c r="D480" s="21">
        <f>COUNTIFS('CONTRATOS 2016'!AV:AV,A480,'CONTRATOS 2016'!$AI:AI,"&gt;=1")</f>
        <v>0</v>
      </c>
      <c r="E480" s="20">
        <f>SUMIFS('CONTRATOS 2016'!$AI:AI,'CONTRATOS 2016'!$AV:AV,A480)</f>
        <v>0</v>
      </c>
    </row>
    <row r="481" spans="1:5" x14ac:dyDescent="0.2">
      <c r="A481" s="23" t="s">
        <v>868</v>
      </c>
      <c r="B481" s="8">
        <v>72189260</v>
      </c>
      <c r="C481" s="25" t="s">
        <v>220</v>
      </c>
      <c r="D481" s="21">
        <f>COUNTIFS('CONTRATOS 2016'!AV:AV,A481,'CONTRATOS 2016'!$AI:AI,"&gt;=1")</f>
        <v>0</v>
      </c>
      <c r="E481" s="20">
        <f>SUMIFS('CONTRATOS 2016'!$AI:AI,'CONTRATOS 2016'!$AV:AV,A481)</f>
        <v>0</v>
      </c>
    </row>
    <row r="482" spans="1:5" x14ac:dyDescent="0.2">
      <c r="A482" s="23" t="s">
        <v>443</v>
      </c>
      <c r="B482" s="8">
        <v>15041122</v>
      </c>
      <c r="C482" s="25" t="s">
        <v>231</v>
      </c>
      <c r="D482" s="21">
        <f>COUNTIFS('CONTRATOS 2016'!AV:AV,A482,'CONTRATOS 2016'!$AI:AI,"&gt;=1")</f>
        <v>0</v>
      </c>
      <c r="E482" s="20">
        <f>SUMIFS('CONTRATOS 2016'!$AI:AI,'CONTRATOS 2016'!$AV:AV,A482)</f>
        <v>0</v>
      </c>
    </row>
    <row r="483" spans="1:5" x14ac:dyDescent="0.2">
      <c r="A483" s="23" t="s">
        <v>298</v>
      </c>
      <c r="B483" s="8">
        <v>3805928</v>
      </c>
      <c r="C483" s="25" t="s">
        <v>168</v>
      </c>
      <c r="D483" s="21">
        <f>COUNTIFS('CONTRATOS 2016'!AV:AV,A483,'CONTRATOS 2016'!$AI:AI,"&gt;=1")</f>
        <v>0</v>
      </c>
      <c r="E483" s="20">
        <f>SUMIFS('CONTRATOS 2016'!$AI:AI,'CONTRATOS 2016'!$AV:AV,A483)</f>
        <v>0</v>
      </c>
    </row>
    <row r="484" spans="1:5" x14ac:dyDescent="0.2">
      <c r="A484" s="23" t="s">
        <v>1150</v>
      </c>
      <c r="B484" s="8">
        <v>85462635</v>
      </c>
      <c r="C484" s="25" t="s">
        <v>250</v>
      </c>
      <c r="D484" s="21">
        <f>COUNTIFS('CONTRATOS 2016'!AV:AV,A484,'CONTRATOS 2016'!$AI:AI,"&gt;=1")</f>
        <v>0</v>
      </c>
      <c r="E484" s="20">
        <f>SUMIFS('CONTRATOS 2016'!$AI:AI,'CONTRATOS 2016'!$AV:AV,A484)</f>
        <v>0</v>
      </c>
    </row>
    <row r="485" spans="1:5" x14ac:dyDescent="0.2">
      <c r="A485" s="23" t="s">
        <v>360</v>
      </c>
      <c r="B485" s="8">
        <v>9871177</v>
      </c>
      <c r="C485" s="25" t="s">
        <v>175</v>
      </c>
      <c r="D485" s="21">
        <f>COUNTIFS('CONTRATOS 2016'!AV:AV,A485,'CONTRATOS 2016'!$AI:AI,"&gt;=1")</f>
        <v>0</v>
      </c>
      <c r="E485" s="20">
        <f>SUMIFS('CONTRATOS 2016'!$AI:AI,'CONTRATOS 2016'!$AV:AV,A485)</f>
        <v>0</v>
      </c>
    </row>
    <row r="486" spans="1:5" x14ac:dyDescent="0.2">
      <c r="A486" s="23" t="s">
        <v>1427</v>
      </c>
      <c r="B486" s="8">
        <v>1116722339</v>
      </c>
      <c r="C486" s="25" t="s">
        <v>172</v>
      </c>
      <c r="D486" s="21">
        <f>COUNTIFS('CONTRATOS 2016'!AV:AV,A486,'CONTRATOS 2016'!$AI:AI,"&gt;=1")</f>
        <v>0</v>
      </c>
      <c r="E486" s="20">
        <f>SUMIFS('CONTRATOS 2016'!$AI:AI,'CONTRATOS 2016'!$AV:AV,A486)</f>
        <v>0</v>
      </c>
    </row>
    <row r="487" spans="1:5" x14ac:dyDescent="0.2">
      <c r="A487" s="23" t="s">
        <v>1188</v>
      </c>
      <c r="B487" s="8">
        <v>88229172</v>
      </c>
      <c r="C487" s="25" t="s">
        <v>280</v>
      </c>
      <c r="D487" s="21">
        <f>COUNTIFS('CONTRATOS 2016'!AV:AV,A487,'CONTRATOS 2016'!$AI:AI,"&gt;=1")</f>
        <v>0</v>
      </c>
      <c r="E487" s="20">
        <f>SUMIFS('CONTRATOS 2016'!$AI:AI,'CONTRATOS 2016'!$AV:AV,A487)</f>
        <v>0</v>
      </c>
    </row>
    <row r="488" spans="1:5" x14ac:dyDescent="0.2">
      <c r="A488" s="23" t="s">
        <v>465</v>
      </c>
      <c r="B488" s="8">
        <v>17336974</v>
      </c>
      <c r="C488" s="25" t="s">
        <v>237</v>
      </c>
      <c r="D488" s="21">
        <f>COUNTIFS('CONTRATOS 2016'!AV:AV,A488,'CONTRATOS 2016'!$AI:AI,"&gt;=1")</f>
        <v>0</v>
      </c>
      <c r="E488" s="20">
        <f>SUMIFS('CONTRATOS 2016'!$AI:AI,'CONTRATOS 2016'!$AV:AV,A488)</f>
        <v>0</v>
      </c>
    </row>
    <row r="489" spans="1:5" x14ac:dyDescent="0.2">
      <c r="A489" s="23" t="s">
        <v>964</v>
      </c>
      <c r="B489" s="8">
        <v>79413203</v>
      </c>
      <c r="C489" s="25" t="s">
        <v>195</v>
      </c>
      <c r="D489" s="21">
        <f>COUNTIFS('CONTRATOS 2016'!AV:AV,A489,'CONTRATOS 2016'!$AI:AI,"&gt;=1")</f>
        <v>0</v>
      </c>
      <c r="E489" s="20">
        <f>SUMIFS('CONTRATOS 2016'!$AI:AI,'CONTRATOS 2016'!$AV:AV,A489)</f>
        <v>0</v>
      </c>
    </row>
    <row r="490" spans="1:5" x14ac:dyDescent="0.2">
      <c r="A490" s="23" t="s">
        <v>23</v>
      </c>
      <c r="B490" s="8">
        <v>30762702</v>
      </c>
      <c r="C490" s="25" t="s">
        <v>250</v>
      </c>
      <c r="D490" s="21">
        <f>COUNTIFS('CONTRATOS 2016'!AV:AV,A490,'CONTRATOS 2016'!$AI:AI,"&gt;=1")</f>
        <v>0</v>
      </c>
      <c r="E490" s="20">
        <f>SUMIFS('CONTRATOS 2016'!$AI:AI,'CONTRATOS 2016'!$AV:AV,A490)</f>
        <v>0</v>
      </c>
    </row>
    <row r="491" spans="1:5" x14ac:dyDescent="0.2">
      <c r="A491" s="23" t="s">
        <v>899</v>
      </c>
      <c r="B491" s="8">
        <v>73575474</v>
      </c>
      <c r="C491" s="25" t="s">
        <v>204</v>
      </c>
      <c r="D491" s="21">
        <f>COUNTIFS('CONTRATOS 2016'!AV:AV,A491,'CONTRATOS 2016'!$AI:AI,"&gt;=1")</f>
        <v>0</v>
      </c>
      <c r="E491" s="20">
        <f>SUMIFS('CONTRATOS 2016'!$AI:AI,'CONTRATOS 2016'!$AV:AV,A491)</f>
        <v>0</v>
      </c>
    </row>
    <row r="492" spans="1:5" x14ac:dyDescent="0.2">
      <c r="A492" s="23" t="s">
        <v>689</v>
      </c>
      <c r="B492" s="8">
        <v>52106508</v>
      </c>
      <c r="C492" s="25" t="s">
        <v>162</v>
      </c>
      <c r="D492" s="21">
        <f>COUNTIFS('CONTRATOS 2016'!AV:AV,A492,'CONTRATOS 2016'!$AI:AI,"&gt;=1")</f>
        <v>0</v>
      </c>
      <c r="E492" s="20">
        <f>SUMIFS('CONTRATOS 2016'!$AI:AI,'CONTRATOS 2016'!$AV:AV,A492)</f>
        <v>0</v>
      </c>
    </row>
    <row r="493" spans="1:5" x14ac:dyDescent="0.2">
      <c r="A493" s="23" t="s">
        <v>1466</v>
      </c>
      <c r="B493" s="8">
        <v>36551065</v>
      </c>
      <c r="C493" s="25" t="s">
        <v>274</v>
      </c>
      <c r="D493" s="21">
        <f>COUNTIFS('CONTRATOS 2016'!AV:AV,A493,'CONTRATOS 2016'!$AI:AI,"&gt;=1")</f>
        <v>0</v>
      </c>
      <c r="E493" s="20">
        <f>SUMIFS('CONTRATOS 2016'!$AI:AI,'CONTRATOS 2016'!$AV:AV,A493)</f>
        <v>0</v>
      </c>
    </row>
    <row r="494" spans="1:5" x14ac:dyDescent="0.2">
      <c r="A494" s="23" t="s">
        <v>823</v>
      </c>
      <c r="B494" s="8">
        <v>60386957</v>
      </c>
      <c r="C494" s="25" t="s">
        <v>207</v>
      </c>
      <c r="D494" s="21">
        <f>COUNTIFS('CONTRATOS 2016'!AV:AV,A494,'CONTRATOS 2016'!$AI:AI,"&gt;=1")</f>
        <v>0</v>
      </c>
      <c r="E494" s="20">
        <f>SUMIFS('CONTRATOS 2016'!$AI:AI,'CONTRATOS 2016'!$AV:AV,A494)</f>
        <v>0</v>
      </c>
    </row>
    <row r="495" spans="1:5" x14ac:dyDescent="0.2">
      <c r="A495" s="23" t="s">
        <v>1317</v>
      </c>
      <c r="B495" s="8">
        <v>1022350074</v>
      </c>
      <c r="C495" s="25" t="s">
        <v>220</v>
      </c>
      <c r="D495" s="21">
        <f>COUNTIFS('CONTRATOS 2016'!AV:AV,A495,'CONTRATOS 2016'!$AI:AI,"&gt;=1")</f>
        <v>0</v>
      </c>
      <c r="E495" s="20">
        <f>SUMIFS('CONTRATOS 2016'!$AI:AI,'CONTRATOS 2016'!$AV:AV,A495)</f>
        <v>0</v>
      </c>
    </row>
    <row r="496" spans="1:5" x14ac:dyDescent="0.2">
      <c r="A496" s="23" t="s">
        <v>1418</v>
      </c>
      <c r="B496" s="8">
        <v>1099205839</v>
      </c>
      <c r="C496" s="25" t="s">
        <v>185</v>
      </c>
      <c r="D496" s="21">
        <f>COUNTIFS('CONTRATOS 2016'!AV:AV,A496,'CONTRATOS 2016'!$AI:AI,"&gt;=1")</f>
        <v>0</v>
      </c>
      <c r="E496" s="20">
        <f>SUMIFS('CONTRATOS 2016'!$AI:AI,'CONTRATOS 2016'!$AV:AV,A496)</f>
        <v>0</v>
      </c>
    </row>
    <row r="497" spans="1:5" x14ac:dyDescent="0.2">
      <c r="A497" s="23" t="s">
        <v>842</v>
      </c>
      <c r="B497" s="8">
        <v>66659894</v>
      </c>
      <c r="C497" s="25" t="s">
        <v>224</v>
      </c>
      <c r="D497" s="21">
        <f>COUNTIFS('CONTRATOS 2016'!AV:AV,A497,'CONTRATOS 2016'!$AI:AI,"&gt;=1")</f>
        <v>0</v>
      </c>
      <c r="E497" s="20">
        <f>SUMIFS('CONTRATOS 2016'!$AI:AI,'CONTRATOS 2016'!$AV:AV,A497)</f>
        <v>0</v>
      </c>
    </row>
    <row r="498" spans="1:5" x14ac:dyDescent="0.2">
      <c r="A498" s="23" t="s">
        <v>597</v>
      </c>
      <c r="B498" s="8">
        <v>39022162</v>
      </c>
      <c r="C498" s="25" t="s">
        <v>262</v>
      </c>
      <c r="D498" s="21">
        <f>COUNTIFS('CONTRATOS 2016'!AV:AV,A498,'CONTRATOS 2016'!$AI:AI,"&gt;=1")</f>
        <v>0</v>
      </c>
      <c r="E498" s="20">
        <f>SUMIFS('CONTRATOS 2016'!$AI:AI,'CONTRATOS 2016'!$AV:AV,A498)</f>
        <v>0</v>
      </c>
    </row>
    <row r="499" spans="1:5" x14ac:dyDescent="0.2">
      <c r="A499" s="23" t="s">
        <v>392</v>
      </c>
      <c r="B499" s="8">
        <v>11803564</v>
      </c>
      <c r="C499" s="25" t="s">
        <v>173</v>
      </c>
      <c r="D499" s="21">
        <f>COUNTIFS('CONTRATOS 2016'!AV:AV,A499,'CONTRATOS 2016'!$AI:AI,"&gt;=1")</f>
        <v>0</v>
      </c>
      <c r="E499" s="20">
        <f>SUMIFS('CONTRATOS 2016'!$AI:AI,'CONTRATOS 2016'!$AV:AV,A499)</f>
        <v>0</v>
      </c>
    </row>
    <row r="500" spans="1:5" x14ac:dyDescent="0.2">
      <c r="A500" s="23" t="s">
        <v>1426</v>
      </c>
      <c r="B500" s="8">
        <v>1116242764</v>
      </c>
      <c r="C500" s="25" t="s">
        <v>204</v>
      </c>
      <c r="D500" s="21">
        <f>COUNTIFS('CONTRATOS 2016'!AV:AV,A500,'CONTRATOS 2016'!$AI:AI,"&gt;=1")</f>
        <v>0</v>
      </c>
      <c r="E500" s="20">
        <f>SUMIFS('CONTRATOS 2016'!$AI:AI,'CONTRATOS 2016'!$AV:AV,A500)</f>
        <v>0</v>
      </c>
    </row>
    <row r="501" spans="1:5" x14ac:dyDescent="0.2">
      <c r="A501" s="23" t="s">
        <v>755</v>
      </c>
      <c r="B501" s="8">
        <v>52834199</v>
      </c>
      <c r="C501" s="25" t="s">
        <v>190</v>
      </c>
      <c r="D501" s="21">
        <f>COUNTIFS('CONTRATOS 2016'!AV:AV,A501,'CONTRATOS 2016'!$AI:AI,"&gt;=1")</f>
        <v>0</v>
      </c>
      <c r="E501" s="20">
        <f>SUMIFS('CONTRATOS 2016'!$AI:AI,'CONTRATOS 2016'!$AV:AV,A501)</f>
        <v>0</v>
      </c>
    </row>
    <row r="502" spans="1:5" x14ac:dyDescent="0.2">
      <c r="A502" s="23" t="s">
        <v>24</v>
      </c>
      <c r="B502" s="8">
        <v>56053652</v>
      </c>
      <c r="C502" s="25" t="s">
        <v>232</v>
      </c>
      <c r="D502" s="21">
        <f>COUNTIFS('CONTRATOS 2016'!AV:AV,A502,'CONTRATOS 2016'!$AI:AI,"&gt;=1")</f>
        <v>0</v>
      </c>
      <c r="E502" s="20">
        <f>SUMIFS('CONTRATOS 2016'!$AI:AI,'CONTRATOS 2016'!$AV:AV,A502)</f>
        <v>0</v>
      </c>
    </row>
    <row r="503" spans="1:5" x14ac:dyDescent="0.2">
      <c r="A503" s="23" t="s">
        <v>876</v>
      </c>
      <c r="B503" s="8">
        <v>72223387</v>
      </c>
      <c r="C503" s="25" t="s">
        <v>203</v>
      </c>
      <c r="D503" s="21">
        <f>COUNTIFS('CONTRATOS 2016'!AV:AV,A503,'CONTRATOS 2016'!$AI:AI,"&gt;=1")</f>
        <v>0</v>
      </c>
      <c r="E503" s="20">
        <f>SUMIFS('CONTRATOS 2016'!$AI:AI,'CONTRATOS 2016'!$AV:AV,A503)</f>
        <v>0</v>
      </c>
    </row>
    <row r="504" spans="1:5" x14ac:dyDescent="0.2">
      <c r="A504" s="23" t="s">
        <v>1093</v>
      </c>
      <c r="B504" s="8">
        <v>80184874</v>
      </c>
      <c r="C504" s="25" t="s">
        <v>180</v>
      </c>
      <c r="D504" s="21">
        <f>COUNTIFS('CONTRATOS 2016'!AV:AV,A504,'CONTRATOS 2016'!$AI:AI,"&gt;=1")</f>
        <v>0</v>
      </c>
      <c r="E504" s="20">
        <f>SUMIFS('CONTRATOS 2016'!$AI:AI,'CONTRATOS 2016'!$AV:AV,A504)</f>
        <v>0</v>
      </c>
    </row>
    <row r="505" spans="1:5" x14ac:dyDescent="0.2">
      <c r="A505" s="23" t="s">
        <v>1082</v>
      </c>
      <c r="B505" s="8">
        <v>80141650</v>
      </c>
      <c r="C505" s="25" t="s">
        <v>230</v>
      </c>
      <c r="D505" s="21">
        <f>COUNTIFS('CONTRATOS 2016'!AV:AV,A505,'CONTRATOS 2016'!$AI:AI,"&gt;=1")</f>
        <v>0</v>
      </c>
      <c r="E505" s="20">
        <f>SUMIFS('CONTRATOS 2016'!$AI:AI,'CONTRATOS 2016'!$AV:AV,A505)</f>
        <v>0</v>
      </c>
    </row>
    <row r="506" spans="1:5" x14ac:dyDescent="0.2">
      <c r="A506" s="23" t="s">
        <v>1297</v>
      </c>
      <c r="B506" s="8">
        <v>1017140950</v>
      </c>
      <c r="C506" s="25" t="s">
        <v>173</v>
      </c>
      <c r="D506" s="21">
        <f>COUNTIFS('CONTRATOS 2016'!AV:AV,A506,'CONTRATOS 2016'!$AI:AI,"&gt;=1")</f>
        <v>0</v>
      </c>
      <c r="E506" s="20">
        <f>SUMIFS('CONTRATOS 2016'!$AI:AI,'CONTRATOS 2016'!$AV:AV,A506)</f>
        <v>0</v>
      </c>
    </row>
    <row r="507" spans="1:5" x14ac:dyDescent="0.2">
      <c r="A507" s="23" t="s">
        <v>930</v>
      </c>
      <c r="B507" s="8">
        <v>76332413</v>
      </c>
      <c r="C507" s="25" t="s">
        <v>173</v>
      </c>
      <c r="D507" s="21">
        <f>COUNTIFS('CONTRATOS 2016'!AV:AV,A507,'CONTRATOS 2016'!$AI:AI,"&gt;=1")</f>
        <v>0</v>
      </c>
      <c r="E507" s="20">
        <f>SUMIFS('CONTRATOS 2016'!$AI:AI,'CONTRATOS 2016'!$AV:AV,A507)</f>
        <v>0</v>
      </c>
    </row>
    <row r="508" spans="1:5" x14ac:dyDescent="0.2">
      <c r="A508" s="23" t="s">
        <v>593</v>
      </c>
      <c r="B508" s="8">
        <v>38610244</v>
      </c>
      <c r="C508" s="25" t="s">
        <v>162</v>
      </c>
      <c r="D508" s="21">
        <f>COUNTIFS('CONTRATOS 2016'!AV:AV,A508,'CONTRATOS 2016'!$AI:AI,"&gt;=1")</f>
        <v>0</v>
      </c>
      <c r="E508" s="20">
        <f>SUMIFS('CONTRATOS 2016'!$AI:AI,'CONTRATOS 2016'!$AV:AV,A508)</f>
        <v>0</v>
      </c>
    </row>
    <row r="509" spans="1:5" x14ac:dyDescent="0.2">
      <c r="A509" s="23" t="s">
        <v>839</v>
      </c>
      <c r="B509" s="8">
        <v>65770612</v>
      </c>
      <c r="C509" s="25" t="s">
        <v>162</v>
      </c>
      <c r="D509" s="21">
        <f>COUNTIFS('CONTRATOS 2016'!AV:AV,A509,'CONTRATOS 2016'!$AI:AI,"&gt;=1")</f>
        <v>0</v>
      </c>
      <c r="E509" s="20">
        <f>SUMIFS('CONTRATOS 2016'!$AI:AI,'CONTRATOS 2016'!$AV:AV,A509)</f>
        <v>0</v>
      </c>
    </row>
    <row r="510" spans="1:5" x14ac:dyDescent="0.2">
      <c r="A510" s="23" t="s">
        <v>439</v>
      </c>
      <c r="B510" s="8">
        <v>14620834</v>
      </c>
      <c r="C510" s="25" t="s">
        <v>183</v>
      </c>
      <c r="D510" s="21">
        <f>COUNTIFS('CONTRATOS 2016'!AV:AV,A510,'CONTRATOS 2016'!$AI:AI,"&gt;=1")</f>
        <v>0</v>
      </c>
      <c r="E510" s="20">
        <f>SUMIFS('CONTRATOS 2016'!$AI:AI,'CONTRATOS 2016'!$AV:AV,A510)</f>
        <v>0</v>
      </c>
    </row>
    <row r="511" spans="1:5" x14ac:dyDescent="0.2">
      <c r="A511" s="23" t="s">
        <v>935</v>
      </c>
      <c r="B511" s="8">
        <v>78744621</v>
      </c>
      <c r="C511" s="25" t="s">
        <v>232</v>
      </c>
      <c r="D511" s="21">
        <f>COUNTIFS('CONTRATOS 2016'!AV:AV,A511,'CONTRATOS 2016'!$AI:AI,"&gt;=1")</f>
        <v>0</v>
      </c>
      <c r="E511" s="20">
        <f>SUMIFS('CONTRATOS 2016'!$AI:AI,'CONTRATOS 2016'!$AV:AV,A511)</f>
        <v>0</v>
      </c>
    </row>
    <row r="512" spans="1:5" x14ac:dyDescent="0.2">
      <c r="A512" s="23" t="s">
        <v>856</v>
      </c>
      <c r="B512" s="8">
        <v>71337241</v>
      </c>
      <c r="C512" s="25" t="s">
        <v>173</v>
      </c>
      <c r="D512" s="21">
        <f>COUNTIFS('CONTRATOS 2016'!AV:AV,A512,'CONTRATOS 2016'!$AI:AI,"&gt;=1")</f>
        <v>0</v>
      </c>
      <c r="E512" s="20">
        <f>SUMIFS('CONTRATOS 2016'!$AI:AI,'CONTRATOS 2016'!$AV:AV,A512)</f>
        <v>0</v>
      </c>
    </row>
    <row r="513" spans="1:5" x14ac:dyDescent="0.2">
      <c r="A513" s="23" t="s">
        <v>1203</v>
      </c>
      <c r="B513" s="8">
        <v>89008982</v>
      </c>
      <c r="C513" s="25" t="s">
        <v>201</v>
      </c>
      <c r="D513" s="21">
        <f>COUNTIFS('CONTRATOS 2016'!AV:AV,A513,'CONTRATOS 2016'!$AI:AI,"&gt;=1")</f>
        <v>0</v>
      </c>
      <c r="E513" s="20">
        <f>SUMIFS('CONTRATOS 2016'!$AI:AI,'CONTRATOS 2016'!$AV:AV,A513)</f>
        <v>0</v>
      </c>
    </row>
    <row r="514" spans="1:5" x14ac:dyDescent="0.2">
      <c r="A514" s="23" t="s">
        <v>973</v>
      </c>
      <c r="B514" s="8">
        <v>79529005</v>
      </c>
      <c r="C514" s="25" t="s">
        <v>162</v>
      </c>
      <c r="D514" s="21">
        <f>COUNTIFS('CONTRATOS 2016'!AV:AV,A514,'CONTRATOS 2016'!$AI:AI,"&gt;=1")</f>
        <v>0</v>
      </c>
      <c r="E514" s="20">
        <f>SUMIFS('CONTRATOS 2016'!$AI:AI,'CONTRATOS 2016'!$AV:AV,A514)</f>
        <v>0</v>
      </c>
    </row>
    <row r="515" spans="1:5" x14ac:dyDescent="0.2">
      <c r="A515" s="23" t="s">
        <v>857</v>
      </c>
      <c r="B515" s="8">
        <v>71377101</v>
      </c>
      <c r="C515" s="25" t="s">
        <v>269</v>
      </c>
      <c r="D515" s="21">
        <f>COUNTIFS('CONTRATOS 2016'!AV:AV,A515,'CONTRATOS 2016'!$AI:AI,"&gt;=1")</f>
        <v>0</v>
      </c>
      <c r="E515" s="20">
        <f>SUMIFS('CONTRATOS 2016'!$AI:AI,'CONTRATOS 2016'!$AV:AV,A515)</f>
        <v>0</v>
      </c>
    </row>
    <row r="516" spans="1:5" x14ac:dyDescent="0.2">
      <c r="A516" s="23" t="s">
        <v>320</v>
      </c>
      <c r="B516" s="8">
        <v>6387068</v>
      </c>
      <c r="C516" s="25" t="s">
        <v>172</v>
      </c>
      <c r="D516" s="21">
        <f>COUNTIFS('CONTRATOS 2016'!AV:AV,A516,'CONTRATOS 2016'!$AI:AI,"&gt;=1")</f>
        <v>0</v>
      </c>
      <c r="E516" s="20">
        <f>SUMIFS('CONTRATOS 2016'!$AI:AI,'CONTRATOS 2016'!$AV:AV,A516)</f>
        <v>0</v>
      </c>
    </row>
    <row r="517" spans="1:5" x14ac:dyDescent="0.2">
      <c r="A517" s="23" t="s">
        <v>1311</v>
      </c>
      <c r="B517" s="8">
        <v>1020720079</v>
      </c>
      <c r="C517" s="25" t="s">
        <v>263</v>
      </c>
      <c r="D517" s="21">
        <f>COUNTIFS('CONTRATOS 2016'!AV:AV,A517,'CONTRATOS 2016'!$AI:AI,"&gt;=1")</f>
        <v>0</v>
      </c>
      <c r="E517" s="20">
        <f>SUMIFS('CONTRATOS 2016'!$AI:AI,'CONTRATOS 2016'!$AV:AV,A517)</f>
        <v>0</v>
      </c>
    </row>
    <row r="518" spans="1:5" x14ac:dyDescent="0.2">
      <c r="A518" s="23" t="s">
        <v>1257</v>
      </c>
      <c r="B518" s="8">
        <v>98637974</v>
      </c>
      <c r="C518" s="25" t="s">
        <v>173</v>
      </c>
      <c r="D518" s="21">
        <f>COUNTIFS('CONTRATOS 2016'!AV:AV,A518,'CONTRATOS 2016'!$AI:AI,"&gt;=1")</f>
        <v>0</v>
      </c>
      <c r="E518" s="20">
        <f>SUMIFS('CONTRATOS 2016'!$AI:AI,'CONTRATOS 2016'!$AV:AV,A518)</f>
        <v>0</v>
      </c>
    </row>
    <row r="519" spans="1:5" x14ac:dyDescent="0.2">
      <c r="A519" s="23" t="s">
        <v>422</v>
      </c>
      <c r="B519" s="8">
        <v>13069480</v>
      </c>
      <c r="C519" s="25" t="s">
        <v>223</v>
      </c>
      <c r="D519" s="21">
        <f>COUNTIFS('CONTRATOS 2016'!AV:AV,A519,'CONTRATOS 2016'!$AI:AI,"&gt;=1")</f>
        <v>0</v>
      </c>
      <c r="E519" s="20">
        <f>SUMIFS('CONTRATOS 2016'!$AI:AI,'CONTRATOS 2016'!$AV:AV,A519)</f>
        <v>0</v>
      </c>
    </row>
    <row r="520" spans="1:5" x14ac:dyDescent="0.2">
      <c r="A520" s="23" t="s">
        <v>373</v>
      </c>
      <c r="B520" s="8">
        <v>10231824</v>
      </c>
      <c r="C520" s="25" t="s">
        <v>201</v>
      </c>
      <c r="D520" s="21">
        <f>COUNTIFS('CONTRATOS 2016'!AV:AV,A520,'CONTRATOS 2016'!$AI:AI,"&gt;=1")</f>
        <v>0</v>
      </c>
      <c r="E520" s="20">
        <f>SUMIFS('CONTRATOS 2016'!$AI:AI,'CONTRATOS 2016'!$AV:AV,A520)</f>
        <v>0</v>
      </c>
    </row>
    <row r="521" spans="1:5" x14ac:dyDescent="0.2">
      <c r="A521" s="23" t="s">
        <v>954</v>
      </c>
      <c r="B521" s="8">
        <v>79334481</v>
      </c>
      <c r="C521" s="25" t="s">
        <v>220</v>
      </c>
      <c r="D521" s="21">
        <f>COUNTIFS('CONTRATOS 2016'!AV:AV,A521,'CONTRATOS 2016'!$AI:AI,"&gt;=1")</f>
        <v>0</v>
      </c>
      <c r="E521" s="20">
        <f>SUMIFS('CONTRATOS 2016'!$AI:AI,'CONTRATOS 2016'!$AV:AV,A521)</f>
        <v>0</v>
      </c>
    </row>
    <row r="522" spans="1:5" x14ac:dyDescent="0.2">
      <c r="A522" s="23" t="s">
        <v>297</v>
      </c>
      <c r="B522" s="8">
        <v>3276776</v>
      </c>
      <c r="C522" s="25" t="s">
        <v>162</v>
      </c>
      <c r="D522" s="21">
        <f>COUNTIFS('CONTRATOS 2016'!AV:AV,A522,'CONTRATOS 2016'!$AI:AI,"&gt;=1")</f>
        <v>0</v>
      </c>
      <c r="E522" s="20">
        <f>SUMIFS('CONTRATOS 2016'!$AI:AI,'CONTRATOS 2016'!$AV:AV,A522)</f>
        <v>0</v>
      </c>
    </row>
    <row r="523" spans="1:5" x14ac:dyDescent="0.2">
      <c r="A523" s="23" t="s">
        <v>460</v>
      </c>
      <c r="B523" s="8">
        <v>16726404</v>
      </c>
      <c r="C523" s="25" t="s">
        <v>164</v>
      </c>
      <c r="D523" s="21">
        <f>COUNTIFS('CONTRATOS 2016'!AV:AV,A523,'CONTRATOS 2016'!$AI:AI,"&gt;=1")</f>
        <v>0</v>
      </c>
      <c r="E523" s="20">
        <f>SUMIFS('CONTRATOS 2016'!$AI:AI,'CONTRATOS 2016'!$AV:AV,A523)</f>
        <v>0</v>
      </c>
    </row>
    <row r="524" spans="1:5" x14ac:dyDescent="0.2">
      <c r="A524" s="23" t="s">
        <v>976</v>
      </c>
      <c r="B524" s="8">
        <v>79536987</v>
      </c>
      <c r="C524" s="25" t="s">
        <v>162</v>
      </c>
      <c r="D524" s="21">
        <f>COUNTIFS('CONTRATOS 2016'!AV:AV,A524,'CONTRATOS 2016'!$AI:AI,"&gt;=1")</f>
        <v>0</v>
      </c>
      <c r="E524" s="20">
        <f>SUMIFS('CONTRATOS 2016'!$AI:AI,'CONTRATOS 2016'!$AV:AV,A524)</f>
        <v>0</v>
      </c>
    </row>
    <row r="525" spans="1:5" x14ac:dyDescent="0.2">
      <c r="A525" s="23" t="s">
        <v>48</v>
      </c>
      <c r="B525" s="8">
        <v>7227469</v>
      </c>
      <c r="C525" s="25" t="s">
        <v>185</v>
      </c>
      <c r="D525" s="21">
        <f>COUNTIFS('CONTRATOS 2016'!AV:AV,A525,'CONTRATOS 2016'!$AI:AI,"&gt;=1")</f>
        <v>0</v>
      </c>
      <c r="E525" s="20">
        <f>SUMIFS('CONTRATOS 2016'!$AI:AI,'CONTRATOS 2016'!$AV:AV,A525)</f>
        <v>0</v>
      </c>
    </row>
    <row r="526" spans="1:5" x14ac:dyDescent="0.2">
      <c r="A526" s="23" t="s">
        <v>315</v>
      </c>
      <c r="B526" s="8">
        <v>6009908</v>
      </c>
      <c r="C526" s="25" t="s">
        <v>182</v>
      </c>
      <c r="D526" s="21">
        <f>COUNTIFS('CONTRATOS 2016'!AV:AV,A526,'CONTRATOS 2016'!$AI:AI,"&gt;=1")</f>
        <v>0</v>
      </c>
      <c r="E526" s="20">
        <f>SUMIFS('CONTRATOS 2016'!$AI:AI,'CONTRATOS 2016'!$AV:AV,A526)</f>
        <v>0</v>
      </c>
    </row>
    <row r="527" spans="1:5" x14ac:dyDescent="0.2">
      <c r="A527" s="23" t="s">
        <v>476</v>
      </c>
      <c r="B527" s="8">
        <v>18009754</v>
      </c>
      <c r="C527" s="25" t="s">
        <v>199</v>
      </c>
      <c r="D527" s="21">
        <f>COUNTIFS('CONTRATOS 2016'!AV:AV,A527,'CONTRATOS 2016'!$AI:AI,"&gt;=1")</f>
        <v>0</v>
      </c>
      <c r="E527" s="20">
        <f>SUMIFS('CONTRATOS 2016'!$AI:AI,'CONTRATOS 2016'!$AV:AV,A527)</f>
        <v>0</v>
      </c>
    </row>
    <row r="528" spans="1:5" x14ac:dyDescent="0.2">
      <c r="A528" s="23" t="s">
        <v>1242</v>
      </c>
      <c r="B528" s="8">
        <v>94494300</v>
      </c>
      <c r="C528" s="25" t="s">
        <v>253</v>
      </c>
      <c r="D528" s="21">
        <f>COUNTIFS('CONTRATOS 2016'!AV:AV,A528,'CONTRATOS 2016'!$AI:AI,"&gt;=1")</f>
        <v>0</v>
      </c>
      <c r="E528" s="20">
        <f>SUMIFS('CONTRATOS 2016'!$AI:AI,'CONTRATOS 2016'!$AV:AV,A528)</f>
        <v>0</v>
      </c>
    </row>
    <row r="529" spans="1:5" x14ac:dyDescent="0.2">
      <c r="A529" s="23" t="s">
        <v>1169</v>
      </c>
      <c r="B529" s="8">
        <v>86073669</v>
      </c>
      <c r="C529" s="25" t="s">
        <v>206</v>
      </c>
      <c r="D529" s="21">
        <f>COUNTIFS('CONTRATOS 2016'!AV:AV,A529,'CONTRATOS 2016'!$AI:AI,"&gt;=1")</f>
        <v>0</v>
      </c>
      <c r="E529" s="20">
        <f>SUMIFS('CONTRATOS 2016'!$AI:AI,'CONTRATOS 2016'!$AV:AV,A529)</f>
        <v>0</v>
      </c>
    </row>
    <row r="530" spans="1:5" x14ac:dyDescent="0.2">
      <c r="A530" s="23" t="s">
        <v>109</v>
      </c>
      <c r="B530" s="8">
        <v>79627561</v>
      </c>
      <c r="C530" s="25" t="s">
        <v>258</v>
      </c>
      <c r="D530" s="21">
        <f>COUNTIFS('CONTRATOS 2016'!AV:AV,A530,'CONTRATOS 2016'!$AI:AI,"&gt;=1")</f>
        <v>0</v>
      </c>
      <c r="E530" s="20">
        <f>SUMIFS('CONTRATOS 2016'!$AI:AI,'CONTRATOS 2016'!$AV:AV,A530)</f>
        <v>0</v>
      </c>
    </row>
    <row r="531" spans="1:5" x14ac:dyDescent="0.2">
      <c r="A531" s="23" t="s">
        <v>459</v>
      </c>
      <c r="B531" s="8">
        <v>16689243</v>
      </c>
      <c r="C531" s="25" t="s">
        <v>194</v>
      </c>
      <c r="D531" s="21">
        <f>COUNTIFS('CONTRATOS 2016'!AV:AV,A531,'CONTRATOS 2016'!$AI:AI,"&gt;=1")</f>
        <v>0</v>
      </c>
      <c r="E531" s="20">
        <f>SUMIFS('CONTRATOS 2016'!$AI:AI,'CONTRATOS 2016'!$AV:AV,A531)</f>
        <v>0</v>
      </c>
    </row>
    <row r="532" spans="1:5" x14ac:dyDescent="0.2">
      <c r="A532" s="23" t="s">
        <v>330</v>
      </c>
      <c r="B532" s="8">
        <v>7183645</v>
      </c>
      <c r="C532" s="25" t="s">
        <v>190</v>
      </c>
      <c r="D532" s="21">
        <f>COUNTIFS('CONTRATOS 2016'!AV:AV,A532,'CONTRATOS 2016'!$AI:AI,"&gt;=1")</f>
        <v>0</v>
      </c>
      <c r="E532" s="20">
        <f>SUMIFS('CONTRATOS 2016'!$AI:AI,'CONTRATOS 2016'!$AV:AV,A532)</f>
        <v>0</v>
      </c>
    </row>
    <row r="533" spans="1:5" x14ac:dyDescent="0.2">
      <c r="A533" s="23" t="s">
        <v>334</v>
      </c>
      <c r="B533" s="8">
        <v>7538353</v>
      </c>
      <c r="C533" s="25" t="s">
        <v>194</v>
      </c>
      <c r="D533" s="21">
        <f>COUNTIFS('CONTRATOS 2016'!AV:AV,A533,'CONTRATOS 2016'!$AI:AI,"&gt;=1")</f>
        <v>0</v>
      </c>
      <c r="E533" s="20">
        <f>SUMIFS('CONTRATOS 2016'!$AI:AI,'CONTRATOS 2016'!$AV:AV,A533)</f>
        <v>0</v>
      </c>
    </row>
    <row r="534" spans="1:5" x14ac:dyDescent="0.2">
      <c r="A534" s="23" t="s">
        <v>322</v>
      </c>
      <c r="B534" s="8">
        <v>6566429</v>
      </c>
      <c r="C534" s="25" t="s">
        <v>166</v>
      </c>
      <c r="D534" s="21">
        <f>COUNTIFS('CONTRATOS 2016'!AV:AV,A534,'CONTRATOS 2016'!$AI:AI,"&gt;=1")</f>
        <v>0</v>
      </c>
      <c r="E534" s="20">
        <f>SUMIFS('CONTRATOS 2016'!$AI:AI,'CONTRATOS 2016'!$AV:AV,A534)</f>
        <v>0</v>
      </c>
    </row>
    <row r="535" spans="1:5" x14ac:dyDescent="0.2">
      <c r="A535" s="23" t="s">
        <v>1151</v>
      </c>
      <c r="B535" s="8">
        <v>85467040</v>
      </c>
      <c r="C535" s="25" t="s">
        <v>168</v>
      </c>
      <c r="D535" s="21">
        <f>COUNTIFS('CONTRATOS 2016'!AV:AV,A535,'CONTRATOS 2016'!$AI:AI,"&gt;=1")</f>
        <v>0</v>
      </c>
      <c r="E535" s="20">
        <f>SUMIFS('CONTRATOS 2016'!$AI:AI,'CONTRATOS 2016'!$AV:AV,A535)</f>
        <v>0</v>
      </c>
    </row>
    <row r="536" spans="1:5" x14ac:dyDescent="0.2">
      <c r="A536" s="23" t="s">
        <v>1136</v>
      </c>
      <c r="B536" s="8">
        <v>80882702</v>
      </c>
      <c r="C536" s="25" t="s">
        <v>162</v>
      </c>
      <c r="D536" s="21">
        <f>COUNTIFS('CONTRATOS 2016'!AV:AV,A536,'CONTRATOS 2016'!$AI:AI,"&gt;=1")</f>
        <v>0</v>
      </c>
      <c r="E536" s="20">
        <f>SUMIFS('CONTRATOS 2016'!$AI:AI,'CONTRATOS 2016'!$AV:AV,A536)</f>
        <v>0</v>
      </c>
    </row>
    <row r="537" spans="1:5" x14ac:dyDescent="0.2">
      <c r="A537" s="26" t="s">
        <v>158</v>
      </c>
      <c r="B537" s="8">
        <v>80882702</v>
      </c>
      <c r="C537" s="25"/>
      <c r="D537" s="21">
        <f>COUNTIFS('CONTRATOS 2016'!AV:AV,A537,'CONTRATOS 2016'!$AI:AI,"&gt;=1")</f>
        <v>0</v>
      </c>
      <c r="E537" s="20">
        <f>SUMIFS('CONTRATOS 2016'!$AI:AI,'CONTRATOS 2016'!$AV:AV,A537)</f>
        <v>0</v>
      </c>
    </row>
    <row r="538" spans="1:5" x14ac:dyDescent="0.2">
      <c r="A538" s="23" t="s">
        <v>52</v>
      </c>
      <c r="B538" s="8">
        <v>51609782</v>
      </c>
      <c r="C538" s="25" t="s">
        <v>256</v>
      </c>
      <c r="D538" s="21">
        <f>COUNTIFS('CONTRATOS 2016'!AV:AV,A538,'CONTRATOS 2016'!$AI:AI,"&gt;=1")</f>
        <v>0</v>
      </c>
      <c r="E538" s="20">
        <f>SUMIFS('CONTRATOS 2016'!$AI:AI,'CONTRATOS 2016'!$AV:AV,A538)</f>
        <v>0</v>
      </c>
    </row>
    <row r="539" spans="1:5" x14ac:dyDescent="0.2">
      <c r="A539" s="23" t="s">
        <v>602</v>
      </c>
      <c r="B539" s="8">
        <v>39664288</v>
      </c>
      <c r="C539" s="25" t="s">
        <v>265</v>
      </c>
      <c r="D539" s="21">
        <f>COUNTIFS('CONTRATOS 2016'!AV:AV,A539,'CONTRATOS 2016'!$AI:AI,"&gt;=1")</f>
        <v>0</v>
      </c>
      <c r="E539" s="20">
        <f>SUMIFS('CONTRATOS 2016'!$AI:AI,'CONTRATOS 2016'!$AV:AV,A539)</f>
        <v>0</v>
      </c>
    </row>
    <row r="540" spans="1:5" x14ac:dyDescent="0.2">
      <c r="A540" s="23" t="s">
        <v>796</v>
      </c>
      <c r="B540" s="8">
        <v>53089113</v>
      </c>
      <c r="C540" s="25" t="s">
        <v>162</v>
      </c>
      <c r="D540" s="21">
        <f>COUNTIFS('CONTRATOS 2016'!AV:AV,A540,'CONTRATOS 2016'!$AI:AI,"&gt;=1")</f>
        <v>0</v>
      </c>
      <c r="E540" s="20">
        <f>SUMIFS('CONTRATOS 2016'!$AI:AI,'CONTRATOS 2016'!$AV:AV,A540)</f>
        <v>0</v>
      </c>
    </row>
    <row r="541" spans="1:5" x14ac:dyDescent="0.2">
      <c r="A541" s="23" t="s">
        <v>396</v>
      </c>
      <c r="B541" s="8">
        <v>12022654</v>
      </c>
      <c r="C541" s="25" t="s">
        <v>217</v>
      </c>
      <c r="D541" s="21">
        <f>COUNTIFS('CONTRATOS 2016'!AV:AV,A541,'CONTRATOS 2016'!$AI:AI,"&gt;=1")</f>
        <v>0</v>
      </c>
      <c r="E541" s="20">
        <f>SUMIFS('CONTRATOS 2016'!$AI:AI,'CONTRATOS 2016'!$AV:AV,A541)</f>
        <v>0</v>
      </c>
    </row>
    <row r="542" spans="1:5" x14ac:dyDescent="0.2">
      <c r="A542" s="23" t="s">
        <v>1133</v>
      </c>
      <c r="B542" s="8">
        <v>80831986</v>
      </c>
      <c r="C542" s="25" t="s">
        <v>164</v>
      </c>
      <c r="D542" s="21">
        <f>COUNTIFS('CONTRATOS 2016'!AV:AV,A542,'CONTRATOS 2016'!$AI:AI,"&gt;=1")</f>
        <v>0</v>
      </c>
      <c r="E542" s="20">
        <f>SUMIFS('CONTRATOS 2016'!$AI:AI,'CONTRATOS 2016'!$AV:AV,A542)</f>
        <v>0</v>
      </c>
    </row>
    <row r="543" spans="1:5" x14ac:dyDescent="0.2">
      <c r="A543" s="23" t="s">
        <v>1005</v>
      </c>
      <c r="B543" s="8">
        <v>79749284</v>
      </c>
      <c r="C543" s="25" t="s">
        <v>162</v>
      </c>
      <c r="D543" s="21">
        <f>COUNTIFS('CONTRATOS 2016'!AV:AV,A543,'CONTRATOS 2016'!$AI:AI,"&gt;=1")</f>
        <v>0</v>
      </c>
      <c r="E543" s="20">
        <f>SUMIFS('CONTRATOS 2016'!$AI:AI,'CONTRATOS 2016'!$AV:AV,A543)</f>
        <v>0</v>
      </c>
    </row>
    <row r="544" spans="1:5" x14ac:dyDescent="0.2">
      <c r="A544" s="23" t="s">
        <v>1176</v>
      </c>
      <c r="B544" s="8">
        <v>88002154</v>
      </c>
      <c r="C544" s="25" t="s">
        <v>211</v>
      </c>
      <c r="D544" s="21">
        <f>COUNTIFS('CONTRATOS 2016'!AV:AV,A544,'CONTRATOS 2016'!$AI:AI,"&gt;=1")</f>
        <v>0</v>
      </c>
      <c r="E544" s="20">
        <f>SUMIFS('CONTRATOS 2016'!$AI:AI,'CONTRATOS 2016'!$AV:AV,A544)</f>
        <v>0</v>
      </c>
    </row>
    <row r="545" spans="1:5" x14ac:dyDescent="0.2">
      <c r="A545" s="23" t="s">
        <v>469</v>
      </c>
      <c r="B545" s="8">
        <v>17420350</v>
      </c>
      <c r="C545" s="25" t="s">
        <v>170</v>
      </c>
      <c r="D545" s="21">
        <f>COUNTIFS('CONTRATOS 2016'!AV:AV,A545,'CONTRATOS 2016'!$AI:AI,"&gt;=1")</f>
        <v>0</v>
      </c>
      <c r="E545" s="20">
        <f>SUMIFS('CONTRATOS 2016'!$AI:AI,'CONTRATOS 2016'!$AV:AV,A545)</f>
        <v>0</v>
      </c>
    </row>
    <row r="546" spans="1:5" x14ac:dyDescent="0.2">
      <c r="A546" s="23" t="s">
        <v>393</v>
      </c>
      <c r="B546" s="8">
        <v>11805322</v>
      </c>
      <c r="C546" s="25" t="s">
        <v>188</v>
      </c>
      <c r="D546" s="21">
        <f>COUNTIFS('CONTRATOS 2016'!AV:AV,A546,'CONTRATOS 2016'!$AI:AI,"&gt;=1")</f>
        <v>0</v>
      </c>
      <c r="E546" s="20">
        <f>SUMIFS('CONTRATOS 2016'!$AI:AI,'CONTRATOS 2016'!$AV:AV,A546)</f>
        <v>0</v>
      </c>
    </row>
    <row r="547" spans="1:5" x14ac:dyDescent="0.2">
      <c r="A547" s="23" t="s">
        <v>471</v>
      </c>
      <c r="B547" s="8">
        <v>17583727</v>
      </c>
      <c r="C547" s="25" t="s">
        <v>165</v>
      </c>
      <c r="D547" s="21">
        <f>COUNTIFS('CONTRATOS 2016'!AV:AV,A547,'CONTRATOS 2016'!$AI:AI,"&gt;=1")</f>
        <v>0</v>
      </c>
      <c r="E547" s="20">
        <f>SUMIFS('CONTRATOS 2016'!$AI:AI,'CONTRATOS 2016'!$AV:AV,A547)</f>
        <v>0</v>
      </c>
    </row>
    <row r="548" spans="1:5" x14ac:dyDescent="0.2">
      <c r="A548" s="23" t="s">
        <v>946</v>
      </c>
      <c r="B548" s="8">
        <v>79169328</v>
      </c>
      <c r="C548" s="25" t="s">
        <v>162</v>
      </c>
      <c r="D548" s="21">
        <f>COUNTIFS('CONTRATOS 2016'!AV:AV,A548,'CONTRATOS 2016'!$AI:AI,"&gt;=1")</f>
        <v>0</v>
      </c>
      <c r="E548" s="20">
        <f>SUMIFS('CONTRATOS 2016'!$AI:AI,'CONTRATOS 2016'!$AV:AV,A548)</f>
        <v>0</v>
      </c>
    </row>
    <row r="549" spans="1:5" x14ac:dyDescent="0.2">
      <c r="A549" s="23" t="s">
        <v>124</v>
      </c>
      <c r="B549" s="8">
        <v>5822855</v>
      </c>
      <c r="C549" s="25" t="s">
        <v>180</v>
      </c>
      <c r="D549" s="21">
        <f>COUNTIFS('CONTRATOS 2016'!AV:AV,A549,'CONTRATOS 2016'!$AI:AI,"&gt;=1")</f>
        <v>0</v>
      </c>
      <c r="E549" s="20">
        <f>SUMIFS('CONTRATOS 2016'!$AI:AI,'CONTRATOS 2016'!$AV:AV,A549)</f>
        <v>0</v>
      </c>
    </row>
    <row r="550" spans="1:5" x14ac:dyDescent="0.2">
      <c r="A550" s="23" t="s">
        <v>970</v>
      </c>
      <c r="B550" s="8">
        <v>79483872</v>
      </c>
      <c r="C550" s="25" t="s">
        <v>257</v>
      </c>
      <c r="D550" s="21">
        <f>COUNTIFS('CONTRATOS 2016'!AV:AV,A550,'CONTRATOS 2016'!$AI:AI,"&gt;=1")</f>
        <v>0</v>
      </c>
      <c r="E550" s="20">
        <f>SUMIFS('CONTRATOS 2016'!$AI:AI,'CONTRATOS 2016'!$AV:AV,A550)</f>
        <v>0</v>
      </c>
    </row>
    <row r="551" spans="1:5" x14ac:dyDescent="0.2">
      <c r="A551" s="23" t="s">
        <v>457</v>
      </c>
      <c r="B551" s="8">
        <v>16611163</v>
      </c>
      <c r="C551" s="25" t="s">
        <v>224</v>
      </c>
      <c r="D551" s="21">
        <f>COUNTIFS('CONTRATOS 2016'!AV:AV,A551,'CONTRATOS 2016'!$AI:AI,"&gt;=1")</f>
        <v>0</v>
      </c>
      <c r="E551" s="20">
        <f>SUMIFS('CONTRATOS 2016'!$AI:AI,'CONTRATOS 2016'!$AV:AV,A551)</f>
        <v>0</v>
      </c>
    </row>
    <row r="552" spans="1:5" x14ac:dyDescent="0.2">
      <c r="A552" s="23" t="s">
        <v>1299</v>
      </c>
      <c r="B552" s="8">
        <v>1018409134</v>
      </c>
      <c r="C552" s="25" t="s">
        <v>208</v>
      </c>
      <c r="D552" s="21">
        <f>COUNTIFS('CONTRATOS 2016'!AV:AV,A552,'CONTRATOS 2016'!$AI:AI,"&gt;=1")</f>
        <v>0</v>
      </c>
      <c r="E552" s="20">
        <f>SUMIFS('CONTRATOS 2016'!$AI:AI,'CONTRATOS 2016'!$AV:AV,A552)</f>
        <v>0</v>
      </c>
    </row>
    <row r="553" spans="1:5" x14ac:dyDescent="0.2">
      <c r="A553" s="23" t="s">
        <v>387</v>
      </c>
      <c r="B553" s="8">
        <v>11441036</v>
      </c>
      <c r="C553" s="25" t="s">
        <v>162</v>
      </c>
      <c r="D553" s="21">
        <f>COUNTIFS('CONTRATOS 2016'!AV:AV,A553,'CONTRATOS 2016'!$AI:AI,"&gt;=1")</f>
        <v>0</v>
      </c>
      <c r="E553" s="20">
        <f>SUMIFS('CONTRATOS 2016'!$AI:AI,'CONTRATOS 2016'!$AV:AV,A553)</f>
        <v>0</v>
      </c>
    </row>
    <row r="554" spans="1:5" x14ac:dyDescent="0.2">
      <c r="A554" s="23" t="s">
        <v>488</v>
      </c>
      <c r="B554" s="8">
        <v>19275725</v>
      </c>
      <c r="C554" s="25" t="s">
        <v>185</v>
      </c>
      <c r="D554" s="21">
        <f>COUNTIFS('CONTRATOS 2016'!AV:AV,A554,'CONTRATOS 2016'!$AI:AI,"&gt;=1")</f>
        <v>0</v>
      </c>
      <c r="E554" s="20">
        <f>SUMIFS('CONTRATOS 2016'!$AI:AI,'CONTRATOS 2016'!$AV:AV,A554)</f>
        <v>0</v>
      </c>
    </row>
    <row r="555" spans="1:5" x14ac:dyDescent="0.2">
      <c r="A555" s="23" t="s">
        <v>965</v>
      </c>
      <c r="B555" s="8">
        <v>79414604</v>
      </c>
      <c r="C555" s="25" t="s">
        <v>214</v>
      </c>
      <c r="D555" s="21">
        <f>COUNTIFS('CONTRATOS 2016'!AV:AV,A555,'CONTRATOS 2016'!$AI:AI,"&gt;=1")</f>
        <v>0</v>
      </c>
      <c r="E555" s="20">
        <f>SUMIFS('CONTRATOS 2016'!$AI:AI,'CONTRATOS 2016'!$AV:AV,A555)</f>
        <v>0</v>
      </c>
    </row>
    <row r="556" spans="1:5" x14ac:dyDescent="0.2">
      <c r="A556" s="23" t="s">
        <v>421</v>
      </c>
      <c r="B556" s="8">
        <v>13068345</v>
      </c>
      <c r="C556" s="25" t="s">
        <v>177</v>
      </c>
      <c r="D556" s="21">
        <f>COUNTIFS('CONTRATOS 2016'!AV:AV,A556,'CONTRATOS 2016'!$AI:AI,"&gt;=1")</f>
        <v>0</v>
      </c>
      <c r="E556" s="20">
        <f>SUMIFS('CONTRATOS 2016'!$AI:AI,'CONTRATOS 2016'!$AV:AV,A556)</f>
        <v>0</v>
      </c>
    </row>
    <row r="557" spans="1:5" x14ac:dyDescent="0.2">
      <c r="A557" s="23" t="s">
        <v>1348</v>
      </c>
      <c r="B557" s="8">
        <v>1032374479</v>
      </c>
      <c r="C557" s="25" t="s">
        <v>162</v>
      </c>
      <c r="D557" s="21">
        <f>COUNTIFS('CONTRATOS 2016'!AV:AV,A557,'CONTRATOS 2016'!$AI:AI,"&gt;=1")</f>
        <v>0</v>
      </c>
      <c r="E557" s="20">
        <f>SUMIFS('CONTRATOS 2016'!$AI:AI,'CONTRATOS 2016'!$AV:AV,A557)</f>
        <v>0</v>
      </c>
    </row>
    <row r="558" spans="1:5" x14ac:dyDescent="0.2">
      <c r="A558" s="23" t="s">
        <v>1316</v>
      </c>
      <c r="B558" s="8">
        <v>1022346719</v>
      </c>
      <c r="C558" s="25" t="s">
        <v>162</v>
      </c>
      <c r="D558" s="21">
        <f>COUNTIFS('CONTRATOS 2016'!AV:AV,A558,'CONTRATOS 2016'!$AI:AI,"&gt;=1")</f>
        <v>0</v>
      </c>
      <c r="E558" s="20">
        <f>SUMIFS('CONTRATOS 2016'!$AI:AI,'CONTRATOS 2016'!$AV:AV,A558)</f>
        <v>0</v>
      </c>
    </row>
    <row r="559" spans="1:5" x14ac:dyDescent="0.2">
      <c r="A559" s="23" t="s">
        <v>1071</v>
      </c>
      <c r="B559" s="8">
        <v>80070995</v>
      </c>
      <c r="C559" s="25" t="s">
        <v>162</v>
      </c>
      <c r="D559" s="21">
        <f>COUNTIFS('CONTRATOS 2016'!AV:AV,A559,'CONTRATOS 2016'!$AI:AI,"&gt;=1")</f>
        <v>0</v>
      </c>
      <c r="E559" s="20">
        <f>SUMIFS('CONTRATOS 2016'!$AI:AI,'CONTRATOS 2016'!$AV:AV,A559)</f>
        <v>0</v>
      </c>
    </row>
    <row r="560" spans="1:5" x14ac:dyDescent="0.2">
      <c r="A560" s="23" t="s">
        <v>1123</v>
      </c>
      <c r="B560" s="8">
        <v>80751393</v>
      </c>
      <c r="C560" s="25" t="s">
        <v>162</v>
      </c>
      <c r="D560" s="21">
        <f>COUNTIFS('CONTRATOS 2016'!AV:AV,A560,'CONTRATOS 2016'!$AI:AI,"&gt;=1")</f>
        <v>0</v>
      </c>
      <c r="E560" s="20">
        <f>SUMIFS('CONTRATOS 2016'!$AI:AI,'CONTRATOS 2016'!$AV:AV,A560)</f>
        <v>0</v>
      </c>
    </row>
    <row r="561" spans="1:5" x14ac:dyDescent="0.2">
      <c r="A561" s="23" t="s">
        <v>1359</v>
      </c>
      <c r="B561" s="8">
        <v>1032418958</v>
      </c>
      <c r="C561" s="25" t="s">
        <v>162</v>
      </c>
      <c r="D561" s="21">
        <f>COUNTIFS('CONTRATOS 2016'!AV:AV,A561,'CONTRATOS 2016'!$AI:AI,"&gt;=1")</f>
        <v>0</v>
      </c>
      <c r="E561" s="20">
        <f>SUMIFS('CONTRATOS 2016'!$AI:AI,'CONTRATOS 2016'!$AV:AV,A561)</f>
        <v>0</v>
      </c>
    </row>
    <row r="562" spans="1:5" x14ac:dyDescent="0.2">
      <c r="A562" s="23" t="s">
        <v>721</v>
      </c>
      <c r="B562" s="8">
        <v>52434214</v>
      </c>
      <c r="C562" s="25" t="s">
        <v>187</v>
      </c>
      <c r="D562" s="21">
        <f>COUNTIFS('CONTRATOS 2016'!AV:AV,A562,'CONTRATOS 2016'!$AI:AI,"&gt;=1")</f>
        <v>0</v>
      </c>
      <c r="E562" s="20">
        <f>SUMIFS('CONTRATOS 2016'!$AI:AI,'CONTRATOS 2016'!$AV:AV,A562)</f>
        <v>0</v>
      </c>
    </row>
    <row r="563" spans="1:5" x14ac:dyDescent="0.2">
      <c r="A563" s="23" t="s">
        <v>762</v>
      </c>
      <c r="B563" s="8">
        <v>52866454</v>
      </c>
      <c r="C563" s="25" t="s">
        <v>162</v>
      </c>
      <c r="D563" s="21">
        <f>COUNTIFS('CONTRATOS 2016'!AV:AV,A563,'CONTRATOS 2016'!$AI:AI,"&gt;=1")</f>
        <v>0</v>
      </c>
      <c r="E563" s="20">
        <f>SUMIFS('CONTRATOS 2016'!$AI:AI,'CONTRATOS 2016'!$AV:AV,A563)</f>
        <v>0</v>
      </c>
    </row>
    <row r="564" spans="1:5" x14ac:dyDescent="0.2">
      <c r="A564" s="23" t="s">
        <v>778</v>
      </c>
      <c r="B564" s="8">
        <v>52961552</v>
      </c>
      <c r="C564" s="25" t="s">
        <v>208</v>
      </c>
      <c r="D564" s="21">
        <f>COUNTIFS('CONTRATOS 2016'!AV:AV,A564,'CONTRATOS 2016'!$AI:AI,"&gt;=1")</f>
        <v>0</v>
      </c>
      <c r="E564" s="20">
        <f>SUMIFS('CONTRATOS 2016'!$AI:AI,'CONTRATOS 2016'!$AV:AV,A564)</f>
        <v>0</v>
      </c>
    </row>
    <row r="565" spans="1:5" x14ac:dyDescent="0.2">
      <c r="A565" s="23" t="s">
        <v>769</v>
      </c>
      <c r="B565" s="8">
        <v>52903020</v>
      </c>
      <c r="C565" s="25" t="s">
        <v>208</v>
      </c>
      <c r="D565" s="21">
        <f>COUNTIFS('CONTRATOS 2016'!AV:AV,A565,'CONTRATOS 2016'!$AI:AI,"&gt;=1")</f>
        <v>0</v>
      </c>
      <c r="E565" s="20">
        <f>SUMIFS('CONTRATOS 2016'!$AI:AI,'CONTRATOS 2016'!$AV:AV,A565)</f>
        <v>0</v>
      </c>
    </row>
    <row r="566" spans="1:5" x14ac:dyDescent="0.2">
      <c r="A566" s="23" t="s">
        <v>708</v>
      </c>
      <c r="B566" s="8">
        <v>52315132</v>
      </c>
      <c r="C566" s="25" t="s">
        <v>208</v>
      </c>
      <c r="D566" s="21">
        <f>COUNTIFS('CONTRATOS 2016'!AV:AV,A566,'CONTRATOS 2016'!$AI:AI,"&gt;=1")</f>
        <v>0</v>
      </c>
      <c r="E566" s="20">
        <f>SUMIFS('CONTRATOS 2016'!$AI:AI,'CONTRATOS 2016'!$AV:AV,A566)</f>
        <v>0</v>
      </c>
    </row>
    <row r="567" spans="1:5" x14ac:dyDescent="0.2">
      <c r="A567" s="23" t="s">
        <v>622</v>
      </c>
      <c r="B567" s="8">
        <v>40994121</v>
      </c>
      <c r="C567" s="25" t="s">
        <v>266</v>
      </c>
      <c r="D567" s="21">
        <f>COUNTIFS('CONTRATOS 2016'!AV:AV,A567,'CONTRATOS 2016'!$AI:AI,"&gt;=1")</f>
        <v>0</v>
      </c>
      <c r="E567" s="20">
        <f>SUMIFS('CONTRATOS 2016'!$AI:AI,'CONTRATOS 2016'!$AV:AV,A567)</f>
        <v>0</v>
      </c>
    </row>
    <row r="568" spans="1:5" x14ac:dyDescent="0.2">
      <c r="A568" s="23" t="s">
        <v>822</v>
      </c>
      <c r="B568" s="8">
        <v>60350604</v>
      </c>
      <c r="C568" s="25" t="s">
        <v>281</v>
      </c>
      <c r="D568" s="21">
        <f>COUNTIFS('CONTRATOS 2016'!AV:AV,A568,'CONTRATOS 2016'!$AI:AI,"&gt;=1")</f>
        <v>0</v>
      </c>
      <c r="E568" s="20">
        <f>SUMIFS('CONTRATOS 2016'!$AI:AI,'CONTRATOS 2016'!$AV:AV,A568)</f>
        <v>0</v>
      </c>
    </row>
    <row r="569" spans="1:5" x14ac:dyDescent="0.2">
      <c r="A569" s="23" t="s">
        <v>997</v>
      </c>
      <c r="B569" s="8">
        <v>79707139</v>
      </c>
      <c r="C569" s="25" t="s">
        <v>162</v>
      </c>
      <c r="D569" s="21">
        <f>COUNTIFS('CONTRATOS 2016'!AV:AV,A569,'CONTRATOS 2016'!$AI:AI,"&gt;=1")</f>
        <v>0</v>
      </c>
      <c r="E569" s="20">
        <f>SUMIFS('CONTRATOS 2016'!$AI:AI,'CONTRATOS 2016'!$AV:AV,A569)</f>
        <v>0</v>
      </c>
    </row>
    <row r="570" spans="1:5" x14ac:dyDescent="0.2">
      <c r="A570" s="23" t="s">
        <v>1303</v>
      </c>
      <c r="B570" s="8">
        <v>1018451977</v>
      </c>
      <c r="C570" s="25" t="s">
        <v>162</v>
      </c>
      <c r="D570" s="21">
        <f>COUNTIFS('CONTRATOS 2016'!AV:AV,A570,'CONTRATOS 2016'!$AI:AI,"&gt;=1")</f>
        <v>0</v>
      </c>
      <c r="E570" s="20">
        <f>SUMIFS('CONTRATOS 2016'!$AI:AI,'CONTRATOS 2016'!$AV:AV,A570)</f>
        <v>0</v>
      </c>
    </row>
    <row r="571" spans="1:5" x14ac:dyDescent="0.2">
      <c r="A571" s="23" t="s">
        <v>1448</v>
      </c>
      <c r="B571" s="8">
        <v>1136881687</v>
      </c>
      <c r="C571" s="25" t="s">
        <v>162</v>
      </c>
      <c r="D571" s="21">
        <f>COUNTIFS('CONTRATOS 2016'!AV:AV,A571,'CONTRATOS 2016'!$AI:AI,"&gt;=1")</f>
        <v>0</v>
      </c>
      <c r="E571" s="20">
        <f>SUMIFS('CONTRATOS 2016'!$AI:AI,'CONTRATOS 2016'!$AV:AV,A571)</f>
        <v>0</v>
      </c>
    </row>
    <row r="572" spans="1:5" x14ac:dyDescent="0.2">
      <c r="A572" s="23" t="s">
        <v>1414</v>
      </c>
      <c r="B572" s="8">
        <v>1094891668</v>
      </c>
      <c r="C572" s="25" t="s">
        <v>187</v>
      </c>
      <c r="D572" s="21">
        <f>COUNTIFS('CONTRATOS 2016'!AV:AV,A572,'CONTRATOS 2016'!$AI:AI,"&gt;=1")</f>
        <v>0</v>
      </c>
      <c r="E572" s="20">
        <f>SUMIFS('CONTRATOS 2016'!$AI:AI,'CONTRATOS 2016'!$AV:AV,A572)</f>
        <v>0</v>
      </c>
    </row>
    <row r="573" spans="1:5" x14ac:dyDescent="0.2">
      <c r="A573" s="23" t="s">
        <v>866</v>
      </c>
      <c r="B573" s="8">
        <v>72187105</v>
      </c>
      <c r="C573" s="25" t="s">
        <v>187</v>
      </c>
      <c r="D573" s="21">
        <f>COUNTIFS('CONTRATOS 2016'!AV:AV,A573,'CONTRATOS 2016'!$AI:AI,"&gt;=1")</f>
        <v>0</v>
      </c>
      <c r="E573" s="20">
        <f>SUMIFS('CONTRATOS 2016'!$AI:AI,'CONTRATOS 2016'!$AV:AV,A573)</f>
        <v>0</v>
      </c>
    </row>
    <row r="574" spans="1:5" x14ac:dyDescent="0.2">
      <c r="A574" s="23" t="s">
        <v>130</v>
      </c>
      <c r="B574" s="8">
        <v>6768302</v>
      </c>
      <c r="C574" s="25" t="s">
        <v>186</v>
      </c>
      <c r="D574" s="21">
        <f>COUNTIFS('CONTRATOS 2016'!AV:AV,A574,'CONTRATOS 2016'!$AI:AI,"&gt;=1")</f>
        <v>0</v>
      </c>
      <c r="E574" s="20">
        <f>SUMIFS('CONTRATOS 2016'!$AI:AI,'CONTRATOS 2016'!$AV:AV,A574)</f>
        <v>0</v>
      </c>
    </row>
    <row r="575" spans="1:5" x14ac:dyDescent="0.2">
      <c r="A575" s="23" t="s">
        <v>1110</v>
      </c>
      <c r="B575" s="8">
        <v>80361444</v>
      </c>
      <c r="C575" s="25" t="s">
        <v>219</v>
      </c>
      <c r="D575" s="21">
        <f>COUNTIFS('CONTRATOS 2016'!AV:AV,A575,'CONTRATOS 2016'!$AI:AI,"&gt;=1")</f>
        <v>0</v>
      </c>
      <c r="E575" s="20">
        <f>SUMIFS('CONTRATOS 2016'!$AI:AI,'CONTRATOS 2016'!$AV:AV,A575)</f>
        <v>0</v>
      </c>
    </row>
    <row r="576" spans="1:5" x14ac:dyDescent="0.2">
      <c r="A576" s="23" t="s">
        <v>371</v>
      </c>
      <c r="B576" s="8">
        <v>10181384</v>
      </c>
      <c r="C576" s="25" t="s">
        <v>162</v>
      </c>
      <c r="D576" s="21">
        <f>COUNTIFS('CONTRATOS 2016'!AV:AV,A576,'CONTRATOS 2016'!$AI:AI,"&gt;=1")</f>
        <v>0</v>
      </c>
      <c r="E576" s="20">
        <f>SUMIFS('CONTRATOS 2016'!$AI:AI,'CONTRATOS 2016'!$AV:AV,A576)</f>
        <v>0</v>
      </c>
    </row>
    <row r="577" spans="1:5" x14ac:dyDescent="0.2">
      <c r="A577" s="23" t="s">
        <v>1099</v>
      </c>
      <c r="B577" s="8">
        <v>80224521</v>
      </c>
      <c r="C577" s="25" t="s">
        <v>162</v>
      </c>
      <c r="D577" s="21">
        <f>COUNTIFS('CONTRATOS 2016'!AV:AV,A577,'CONTRATOS 2016'!$AI:AI,"&gt;=1")</f>
        <v>0</v>
      </c>
      <c r="E577" s="20">
        <f>SUMIFS('CONTRATOS 2016'!$AI:AI,'CONTRATOS 2016'!$AV:AV,A577)</f>
        <v>0</v>
      </c>
    </row>
    <row r="578" spans="1:5" x14ac:dyDescent="0.2">
      <c r="A578" s="23" t="s">
        <v>1351</v>
      </c>
      <c r="B578" s="8">
        <v>1032378600</v>
      </c>
      <c r="C578" s="25" t="s">
        <v>214</v>
      </c>
      <c r="D578" s="21">
        <f>COUNTIFS('CONTRATOS 2016'!AV:AV,A578,'CONTRATOS 2016'!$AI:AI,"&gt;=1")</f>
        <v>0</v>
      </c>
      <c r="E578" s="20">
        <f>SUMIFS('CONTRATOS 2016'!$AI:AI,'CONTRATOS 2016'!$AV:AV,A578)</f>
        <v>0</v>
      </c>
    </row>
    <row r="579" spans="1:5" x14ac:dyDescent="0.2">
      <c r="A579" s="23" t="s">
        <v>1416</v>
      </c>
      <c r="B579" s="8">
        <v>1095787871</v>
      </c>
      <c r="C579" s="25" t="s">
        <v>162</v>
      </c>
      <c r="D579" s="21">
        <f>COUNTIFS('CONTRATOS 2016'!AV:AV,A579,'CONTRATOS 2016'!$AI:AI,"&gt;=1")</f>
        <v>0</v>
      </c>
      <c r="E579" s="20">
        <f>SUMIFS('CONTRATOS 2016'!$AI:AI,'CONTRATOS 2016'!$AV:AV,A579)</f>
        <v>0</v>
      </c>
    </row>
    <row r="580" spans="1:5" x14ac:dyDescent="0.2">
      <c r="A580" s="23" t="s">
        <v>888</v>
      </c>
      <c r="B580" s="8">
        <v>73132714</v>
      </c>
      <c r="C580" s="25" t="s">
        <v>255</v>
      </c>
      <c r="D580" s="21">
        <f>COUNTIFS('CONTRATOS 2016'!AV:AV,A580,'CONTRATOS 2016'!$AI:AI,"&gt;=1")</f>
        <v>0</v>
      </c>
      <c r="E580" s="20">
        <f>SUMIFS('CONTRATOS 2016'!$AI:AI,'CONTRATOS 2016'!$AV:AV,A580)</f>
        <v>0</v>
      </c>
    </row>
    <row r="581" spans="1:5" x14ac:dyDescent="0.2">
      <c r="A581" s="23" t="s">
        <v>1199</v>
      </c>
      <c r="B581" s="15">
        <v>88253457</v>
      </c>
      <c r="C581" s="25" t="s">
        <v>162</v>
      </c>
      <c r="D581" s="21">
        <f>COUNTIFS('CONTRATOS 2016'!AV:AV,A581,'CONTRATOS 2016'!$AI:AI,"&gt;=1")</f>
        <v>0</v>
      </c>
      <c r="E581" s="20">
        <f>SUMIFS('CONTRATOS 2016'!$AI:AI,'CONTRATOS 2016'!$AV:AV,A581)</f>
        <v>0</v>
      </c>
    </row>
    <row r="582" spans="1:5" x14ac:dyDescent="0.2">
      <c r="A582" s="23" t="s">
        <v>754</v>
      </c>
      <c r="B582" s="8">
        <v>52833106</v>
      </c>
      <c r="C582" s="25" t="s">
        <v>162</v>
      </c>
      <c r="D582" s="21">
        <f>COUNTIFS('CONTRATOS 2016'!AV:AV,A582,'CONTRATOS 2016'!$AI:AI,"&gt;=1")</f>
        <v>0</v>
      </c>
      <c r="E582" s="20">
        <f>SUMIFS('CONTRATOS 2016'!$AI:AI,'CONTRATOS 2016'!$AV:AV,A582)</f>
        <v>0</v>
      </c>
    </row>
    <row r="583" spans="1:5" x14ac:dyDescent="0.2">
      <c r="A583" s="23" t="s">
        <v>521</v>
      </c>
      <c r="B583" s="8">
        <v>24397336</v>
      </c>
      <c r="C583" s="25" t="s">
        <v>175</v>
      </c>
      <c r="D583" s="21">
        <f>COUNTIFS('CONTRATOS 2016'!AV:AV,A583,'CONTRATOS 2016'!$AI:AI,"&gt;=1")</f>
        <v>0</v>
      </c>
      <c r="E583" s="20">
        <f>SUMIFS('CONTRATOS 2016'!$AI:AI,'CONTRATOS 2016'!$AV:AV,A583)</f>
        <v>0</v>
      </c>
    </row>
    <row r="584" spans="1:5" x14ac:dyDescent="0.2">
      <c r="A584" s="23" t="s">
        <v>1162</v>
      </c>
      <c r="B584" s="8">
        <v>86057898</v>
      </c>
      <c r="C584" s="25" t="s">
        <v>206</v>
      </c>
      <c r="D584" s="21">
        <f>COUNTIFS('CONTRATOS 2016'!AV:AV,A584,'CONTRATOS 2016'!$AI:AI,"&gt;=1")</f>
        <v>0</v>
      </c>
      <c r="E584" s="20">
        <f>SUMIFS('CONTRATOS 2016'!$AI:AI,'CONTRATOS 2016'!$AV:AV,A584)</f>
        <v>0</v>
      </c>
    </row>
    <row r="585" spans="1:5" x14ac:dyDescent="0.2">
      <c r="A585" s="23" t="s">
        <v>1102</v>
      </c>
      <c r="B585" s="8">
        <v>80232360</v>
      </c>
      <c r="C585" s="25" t="s">
        <v>162</v>
      </c>
      <c r="D585" s="21">
        <f>COUNTIFS('CONTRATOS 2016'!AV:AV,A585,'CONTRATOS 2016'!$AI:AI,"&gt;=1")</f>
        <v>0</v>
      </c>
      <c r="E585" s="20">
        <f>SUMIFS('CONTRATOS 2016'!$AI:AI,'CONTRATOS 2016'!$AV:AV,A585)</f>
        <v>0</v>
      </c>
    </row>
    <row r="586" spans="1:5" x14ac:dyDescent="0.2">
      <c r="A586" s="23" t="s">
        <v>1131</v>
      </c>
      <c r="B586" s="8">
        <v>80828947</v>
      </c>
      <c r="C586" s="25" t="s">
        <v>162</v>
      </c>
      <c r="D586" s="21">
        <f>COUNTIFS('CONTRATOS 2016'!AV:AV,A586,'CONTRATOS 2016'!$AI:AI,"&gt;=1")</f>
        <v>0</v>
      </c>
      <c r="E586" s="20">
        <f>SUMIFS('CONTRATOS 2016'!$AI:AI,'CONTRATOS 2016'!$AV:AV,A586)</f>
        <v>0</v>
      </c>
    </row>
    <row r="587" spans="1:5" x14ac:dyDescent="0.2">
      <c r="A587" s="23" t="s">
        <v>306</v>
      </c>
      <c r="B587" s="8">
        <v>4514089</v>
      </c>
      <c r="C587" s="25" t="s">
        <v>174</v>
      </c>
      <c r="D587" s="21">
        <f>COUNTIFS('CONTRATOS 2016'!AV:AV,A587,'CONTRATOS 2016'!$AI:AI,"&gt;=1")</f>
        <v>0</v>
      </c>
      <c r="E587" s="20">
        <f>SUMIFS('CONTRATOS 2016'!$AI:AI,'CONTRATOS 2016'!$AV:AV,A587)</f>
        <v>0</v>
      </c>
    </row>
    <row r="588" spans="1:5" x14ac:dyDescent="0.2">
      <c r="A588" s="23" t="s">
        <v>1050</v>
      </c>
      <c r="B588" s="8">
        <v>80006487</v>
      </c>
      <c r="C588" s="25" t="s">
        <v>187</v>
      </c>
      <c r="D588" s="21">
        <f>COUNTIFS('CONTRATOS 2016'!AV:AV,A588,'CONTRATOS 2016'!$AI:AI,"&gt;=1")</f>
        <v>0</v>
      </c>
      <c r="E588" s="20">
        <f>SUMIFS('CONTRATOS 2016'!$AI:AI,'CONTRATOS 2016'!$AV:AV,A588)</f>
        <v>0</v>
      </c>
    </row>
    <row r="589" spans="1:5" x14ac:dyDescent="0.2">
      <c r="A589" s="23" t="s">
        <v>1442</v>
      </c>
      <c r="B589" s="8">
        <v>1130621074</v>
      </c>
      <c r="C589" s="25" t="s">
        <v>162</v>
      </c>
      <c r="D589" s="21">
        <f>COUNTIFS('CONTRATOS 2016'!AV:AV,A589,'CONTRATOS 2016'!$AI:AI,"&gt;=1")</f>
        <v>0</v>
      </c>
      <c r="E589" s="20">
        <f>SUMIFS('CONTRATOS 2016'!$AI:AI,'CONTRATOS 2016'!$AV:AV,A589)</f>
        <v>0</v>
      </c>
    </row>
    <row r="590" spans="1:5" x14ac:dyDescent="0.2">
      <c r="A590" s="23" t="s">
        <v>1160</v>
      </c>
      <c r="B590" s="8">
        <v>86056990</v>
      </c>
      <c r="C590" s="25" t="s">
        <v>216</v>
      </c>
      <c r="D590" s="21">
        <f>COUNTIFS('CONTRATOS 2016'!AV:AV,A590,'CONTRATOS 2016'!$AI:AI,"&gt;=1")</f>
        <v>0</v>
      </c>
      <c r="E590" s="20">
        <f>SUMIFS('CONTRATOS 2016'!$AI:AI,'CONTRATOS 2016'!$AV:AV,A590)</f>
        <v>0</v>
      </c>
    </row>
    <row r="591" spans="1:5" x14ac:dyDescent="0.2">
      <c r="A591" s="23" t="s">
        <v>1175</v>
      </c>
      <c r="B591" s="8">
        <v>87717949</v>
      </c>
      <c r="C591" s="25" t="s">
        <v>223</v>
      </c>
      <c r="D591" s="21">
        <f>COUNTIFS('CONTRATOS 2016'!AV:AV,A591,'CONTRATOS 2016'!$AI:AI,"&gt;=1")</f>
        <v>0</v>
      </c>
      <c r="E591" s="20">
        <f>SUMIFS('CONTRATOS 2016'!$AI:AI,'CONTRATOS 2016'!$AV:AV,A591)</f>
        <v>0</v>
      </c>
    </row>
    <row r="592" spans="1:5" x14ac:dyDescent="0.2">
      <c r="A592" s="23" t="s">
        <v>1201</v>
      </c>
      <c r="B592" s="8">
        <v>88263914</v>
      </c>
      <c r="C592" s="25" t="s">
        <v>280</v>
      </c>
      <c r="D592" s="21">
        <f>COUNTIFS('CONTRATOS 2016'!AV:AV,A592,'CONTRATOS 2016'!$AI:AI,"&gt;=1")</f>
        <v>0</v>
      </c>
      <c r="E592" s="20">
        <f>SUMIFS('CONTRATOS 2016'!$AI:AI,'CONTRATOS 2016'!$AV:AV,A592)</f>
        <v>0</v>
      </c>
    </row>
    <row r="593" spans="1:5" x14ac:dyDescent="0.2">
      <c r="A593" s="23" t="s">
        <v>1055</v>
      </c>
      <c r="B593" s="8">
        <v>80027561</v>
      </c>
      <c r="C593" s="25" t="s">
        <v>162</v>
      </c>
      <c r="D593" s="21">
        <f>COUNTIFS('CONTRATOS 2016'!AV:AV,A593,'CONTRATOS 2016'!$AI:AI,"&gt;=1")</f>
        <v>0</v>
      </c>
      <c r="E593" s="20">
        <f>SUMIFS('CONTRATOS 2016'!$AI:AI,'CONTRATOS 2016'!$AV:AV,A593)</f>
        <v>0</v>
      </c>
    </row>
    <row r="594" spans="1:5" x14ac:dyDescent="0.2">
      <c r="A594" s="23" t="s">
        <v>1444</v>
      </c>
      <c r="B594" s="8">
        <v>1130646106</v>
      </c>
      <c r="C594" s="25" t="s">
        <v>172</v>
      </c>
      <c r="D594" s="21">
        <f>COUNTIFS('CONTRATOS 2016'!AV:AV,A594,'CONTRATOS 2016'!$AI:AI,"&gt;=1")</f>
        <v>0</v>
      </c>
      <c r="E594" s="20">
        <f>SUMIFS('CONTRATOS 2016'!$AI:AI,'CONTRATOS 2016'!$AV:AV,A594)</f>
        <v>0</v>
      </c>
    </row>
    <row r="595" spans="1:5" x14ac:dyDescent="0.2">
      <c r="A595" s="23" t="s">
        <v>1127</v>
      </c>
      <c r="B595" s="8">
        <v>80797012</v>
      </c>
      <c r="C595" s="25" t="s">
        <v>162</v>
      </c>
      <c r="D595" s="21">
        <f>COUNTIFS('CONTRATOS 2016'!AV:AV,A595,'CONTRATOS 2016'!$AI:AI,"&gt;=1")</f>
        <v>0</v>
      </c>
      <c r="E595" s="20">
        <f>SUMIFS('CONTRATOS 2016'!$AI:AI,'CONTRATOS 2016'!$AV:AV,A595)</f>
        <v>0</v>
      </c>
    </row>
    <row r="596" spans="1:5" x14ac:dyDescent="0.2">
      <c r="A596" s="23" t="s">
        <v>992</v>
      </c>
      <c r="B596" s="8">
        <v>79661784</v>
      </c>
      <c r="C596" s="25" t="s">
        <v>206</v>
      </c>
      <c r="D596" s="21">
        <f>COUNTIFS('CONTRATOS 2016'!AV:AV,A596,'CONTRATOS 2016'!$AI:AI,"&gt;=1")</f>
        <v>0</v>
      </c>
      <c r="E596" s="20">
        <f>SUMIFS('CONTRATOS 2016'!$AI:AI,'CONTRATOS 2016'!$AV:AV,A596)</f>
        <v>0</v>
      </c>
    </row>
    <row r="597" spans="1:5" x14ac:dyDescent="0.2">
      <c r="A597" s="23" t="s">
        <v>1122</v>
      </c>
      <c r="B597" s="8">
        <v>80729238</v>
      </c>
      <c r="C597" s="25" t="s">
        <v>164</v>
      </c>
      <c r="D597" s="21">
        <f>COUNTIFS('CONTRATOS 2016'!AV:AV,A597,'CONTRATOS 2016'!$AI:AI,"&gt;=1")</f>
        <v>0</v>
      </c>
      <c r="E597" s="20">
        <f>SUMIFS('CONTRATOS 2016'!$AI:AI,'CONTRATOS 2016'!$AV:AV,A597)</f>
        <v>0</v>
      </c>
    </row>
    <row r="598" spans="1:5" x14ac:dyDescent="0.2">
      <c r="A598" s="23" t="s">
        <v>1104</v>
      </c>
      <c r="B598" s="8">
        <v>80235298</v>
      </c>
      <c r="C598" s="25" t="s">
        <v>253</v>
      </c>
      <c r="D598" s="21">
        <f>COUNTIFS('CONTRATOS 2016'!AV:AV,A598,'CONTRATOS 2016'!$AI:AI,"&gt;=1")</f>
        <v>0</v>
      </c>
      <c r="E598" s="20">
        <f>SUMIFS('CONTRATOS 2016'!$AI:AI,'CONTRATOS 2016'!$AV:AV,A598)</f>
        <v>0</v>
      </c>
    </row>
    <row r="599" spans="1:5" x14ac:dyDescent="0.2">
      <c r="A599" s="23" t="s">
        <v>144</v>
      </c>
      <c r="B599" s="8">
        <v>79537863</v>
      </c>
      <c r="C599" s="25" t="s">
        <v>163</v>
      </c>
      <c r="D599" s="21">
        <f>COUNTIFS('CONTRATOS 2016'!AV:AV,A599,'CONTRATOS 2016'!$AI:AI,"&gt;=1")</f>
        <v>0</v>
      </c>
      <c r="E599" s="20">
        <f>SUMIFS('CONTRATOS 2016'!$AI:AI,'CONTRATOS 2016'!$AV:AV,A599)</f>
        <v>0</v>
      </c>
    </row>
    <row r="600" spans="1:5" x14ac:dyDescent="0.2">
      <c r="A600" s="23" t="s">
        <v>85</v>
      </c>
      <c r="B600" s="8">
        <v>74753736</v>
      </c>
      <c r="C600" s="25" t="s">
        <v>173</v>
      </c>
      <c r="D600" s="21">
        <f>COUNTIFS('CONTRATOS 2016'!AV:AV,A600,'CONTRATOS 2016'!$AI:AI,"&gt;=1")</f>
        <v>0</v>
      </c>
      <c r="E600" s="20">
        <f>SUMIFS('CONTRATOS 2016'!$AI:AI,'CONTRATOS 2016'!$AV:AV,A600)</f>
        <v>0</v>
      </c>
    </row>
    <row r="601" spans="1:5" x14ac:dyDescent="0.2">
      <c r="A601" s="23" t="s">
        <v>1112</v>
      </c>
      <c r="B601" s="8">
        <v>80402943</v>
      </c>
      <c r="C601" s="25" t="s">
        <v>198</v>
      </c>
      <c r="D601" s="21">
        <f>COUNTIFS('CONTRATOS 2016'!AV:AV,A601,'CONTRATOS 2016'!$AI:AI,"&gt;=1")</f>
        <v>0</v>
      </c>
      <c r="E601" s="20">
        <f>SUMIFS('CONTRATOS 2016'!$AI:AI,'CONTRATOS 2016'!$AV:AV,A601)</f>
        <v>0</v>
      </c>
    </row>
    <row r="602" spans="1:5" x14ac:dyDescent="0.2">
      <c r="A602" s="23" t="s">
        <v>808</v>
      </c>
      <c r="B602" s="8">
        <v>55220904</v>
      </c>
      <c r="C602" s="25" t="s">
        <v>162</v>
      </c>
      <c r="D602" s="21">
        <f>COUNTIFS('CONTRATOS 2016'!AV:AV,A602,'CONTRATOS 2016'!$AI:AI,"&gt;=1")</f>
        <v>0</v>
      </c>
      <c r="E602" s="20">
        <f>SUMIFS('CONTRATOS 2016'!$AI:AI,'CONTRATOS 2016'!$AV:AV,A602)</f>
        <v>0</v>
      </c>
    </row>
    <row r="603" spans="1:5" x14ac:dyDescent="0.2">
      <c r="A603" s="23" t="s">
        <v>1244</v>
      </c>
      <c r="B603" s="8">
        <v>94512395</v>
      </c>
      <c r="C603" s="25" t="s">
        <v>202</v>
      </c>
      <c r="D603" s="21">
        <f>COUNTIFS('CONTRATOS 2016'!AV:AV,A603,'CONTRATOS 2016'!$AI:AI,"&gt;=1")</f>
        <v>0</v>
      </c>
      <c r="E603" s="20">
        <f>SUMIFS('CONTRATOS 2016'!$AI:AI,'CONTRATOS 2016'!$AV:AV,A603)</f>
        <v>0</v>
      </c>
    </row>
    <row r="604" spans="1:5" x14ac:dyDescent="0.2">
      <c r="A604" s="23" t="s">
        <v>82</v>
      </c>
      <c r="B604" s="8">
        <v>78750941</v>
      </c>
      <c r="C604" s="25" t="s">
        <v>190</v>
      </c>
      <c r="D604" s="21">
        <f>COUNTIFS('CONTRATOS 2016'!AV:AV,A604,'CONTRATOS 2016'!$AI:AI,"&gt;=1")</f>
        <v>0</v>
      </c>
      <c r="E604" s="20">
        <f>SUMIFS('CONTRATOS 2016'!$AI:AI,'CONTRATOS 2016'!$AV:AV,A604)</f>
        <v>0</v>
      </c>
    </row>
    <row r="605" spans="1:5" x14ac:dyDescent="0.2">
      <c r="A605" s="23" t="s">
        <v>1152</v>
      </c>
      <c r="B605" s="8">
        <v>85471168</v>
      </c>
      <c r="C605" s="25" t="s">
        <v>196</v>
      </c>
      <c r="D605" s="21">
        <f>COUNTIFS('CONTRATOS 2016'!AV:AV,A605,'CONTRATOS 2016'!$AI:AI,"&gt;=1")</f>
        <v>0</v>
      </c>
      <c r="E605" s="20">
        <f>SUMIFS('CONTRATOS 2016'!$AI:AI,'CONTRATOS 2016'!$AV:AV,A605)</f>
        <v>0</v>
      </c>
    </row>
    <row r="606" spans="1:5" x14ac:dyDescent="0.2">
      <c r="A606" s="23" t="s">
        <v>1387</v>
      </c>
      <c r="B606" s="8">
        <v>1065600477</v>
      </c>
      <c r="C606" s="25" t="s">
        <v>162</v>
      </c>
      <c r="D606" s="21">
        <f>COUNTIFS('CONTRATOS 2016'!AV:AV,A606,'CONTRATOS 2016'!$AI:AI,"&gt;=1")</f>
        <v>0</v>
      </c>
      <c r="E606" s="20">
        <f>SUMIFS('CONTRATOS 2016'!$AI:AI,'CONTRATOS 2016'!$AV:AV,A606)</f>
        <v>0</v>
      </c>
    </row>
    <row r="607" spans="1:5" x14ac:dyDescent="0.2">
      <c r="A607" s="23" t="s">
        <v>1313</v>
      </c>
      <c r="B607" s="8">
        <v>1020756279</v>
      </c>
      <c r="C607" s="25" t="s">
        <v>271</v>
      </c>
      <c r="D607" s="21">
        <f>COUNTIFS('CONTRATOS 2016'!AV:AV,A607,'CONTRATOS 2016'!$AI:AI,"&gt;=1")</f>
        <v>0</v>
      </c>
      <c r="E607" s="20">
        <f>SUMIFS('CONTRATOS 2016'!$AI:AI,'CONTRATOS 2016'!$AV:AV,A607)</f>
        <v>0</v>
      </c>
    </row>
    <row r="608" spans="1:5" x14ac:dyDescent="0.2">
      <c r="A608" s="23" t="s">
        <v>550</v>
      </c>
      <c r="B608" s="8">
        <v>31710573</v>
      </c>
      <c r="C608" s="25" t="s">
        <v>162</v>
      </c>
      <c r="D608" s="21">
        <f>COUNTIFS('CONTRATOS 2016'!AV:AV,A608,'CONTRATOS 2016'!$AI:AI,"&gt;=1")</f>
        <v>0</v>
      </c>
      <c r="E608" s="20">
        <f>SUMIFS('CONTRATOS 2016'!$AI:AI,'CONTRATOS 2016'!$AV:AV,A608)</f>
        <v>0</v>
      </c>
    </row>
    <row r="609" spans="1:5" x14ac:dyDescent="0.2">
      <c r="A609" s="23" t="s">
        <v>627</v>
      </c>
      <c r="B609" s="8">
        <v>42013878</v>
      </c>
      <c r="C609" s="25" t="s">
        <v>194</v>
      </c>
      <c r="D609" s="21">
        <f>COUNTIFS('CONTRATOS 2016'!AV:AV,A609,'CONTRATOS 2016'!$AI:AI,"&gt;=1")</f>
        <v>0</v>
      </c>
      <c r="E609" s="20">
        <f>SUMIFS('CONTRATOS 2016'!$AI:AI,'CONTRATOS 2016'!$AV:AV,A609)</f>
        <v>0</v>
      </c>
    </row>
    <row r="610" spans="1:5" x14ac:dyDescent="0.2">
      <c r="A610" s="23" t="s">
        <v>1273</v>
      </c>
      <c r="B610" s="8">
        <v>1012375885</v>
      </c>
      <c r="C610" s="25" t="s">
        <v>162</v>
      </c>
      <c r="D610" s="21">
        <f>COUNTIFS('CONTRATOS 2016'!AV:AV,A610,'CONTRATOS 2016'!$AI:AI,"&gt;=1")</f>
        <v>0</v>
      </c>
      <c r="E610" s="20">
        <f>SUMIFS('CONTRATOS 2016'!$AI:AI,'CONTRATOS 2016'!$AV:AV,A610)</f>
        <v>0</v>
      </c>
    </row>
    <row r="611" spans="1:5" x14ac:dyDescent="0.2">
      <c r="A611" s="23" t="s">
        <v>802</v>
      </c>
      <c r="B611" s="8">
        <v>53115948</v>
      </c>
      <c r="C611" s="25" t="s">
        <v>191</v>
      </c>
      <c r="D611" s="21">
        <f>COUNTIFS('CONTRATOS 2016'!AV:AV,A611,'CONTRATOS 2016'!$AI:AI,"&gt;=1")</f>
        <v>0</v>
      </c>
      <c r="E611" s="20">
        <f>SUMIFS('CONTRATOS 2016'!$AI:AI,'CONTRATOS 2016'!$AV:AV,A611)</f>
        <v>0</v>
      </c>
    </row>
    <row r="612" spans="1:5" x14ac:dyDescent="0.2">
      <c r="A612" s="23" t="s">
        <v>757</v>
      </c>
      <c r="B612" s="8">
        <v>52840110</v>
      </c>
      <c r="C612" s="25" t="s">
        <v>162</v>
      </c>
      <c r="D612" s="21">
        <f>COUNTIFS('CONTRATOS 2016'!AV:AV,A612,'CONTRATOS 2016'!$AI:AI,"&gt;=1")</f>
        <v>0</v>
      </c>
      <c r="E612" s="20">
        <f>SUMIFS('CONTRATOS 2016'!$AI:AI,'CONTRATOS 2016'!$AV:AV,A612)</f>
        <v>0</v>
      </c>
    </row>
    <row r="613" spans="1:5" x14ac:dyDescent="0.2">
      <c r="A613" s="23" t="s">
        <v>728</v>
      </c>
      <c r="B613" s="8">
        <v>52496774</v>
      </c>
      <c r="C613" s="25" t="s">
        <v>240</v>
      </c>
      <c r="D613" s="21">
        <f>COUNTIFS('CONTRATOS 2016'!AV:AV,A613,'CONTRATOS 2016'!$AI:AI,"&gt;=1")</f>
        <v>0</v>
      </c>
      <c r="E613" s="20">
        <f>SUMIFS('CONTRATOS 2016'!$AI:AI,'CONTRATOS 2016'!$AV:AV,A613)</f>
        <v>0</v>
      </c>
    </row>
    <row r="614" spans="1:5" x14ac:dyDescent="0.2">
      <c r="A614" s="23" t="s">
        <v>743</v>
      </c>
      <c r="B614" s="8">
        <v>52740050</v>
      </c>
      <c r="C614" s="25" t="s">
        <v>162</v>
      </c>
      <c r="D614" s="21">
        <f>COUNTIFS('CONTRATOS 2016'!AV:AV,A614,'CONTRATOS 2016'!$AI:AI,"&gt;=1")</f>
        <v>0</v>
      </c>
      <c r="E614" s="20">
        <f>SUMIFS('CONTRATOS 2016'!$AI:AI,'CONTRATOS 2016'!$AV:AV,A614)</f>
        <v>0</v>
      </c>
    </row>
    <row r="615" spans="1:5" x14ac:dyDescent="0.2">
      <c r="A615" s="23" t="s">
        <v>603</v>
      </c>
      <c r="B615" s="8">
        <v>39678482</v>
      </c>
      <c r="C615" s="25" t="s">
        <v>189</v>
      </c>
      <c r="D615" s="21">
        <f>COUNTIFS('CONTRATOS 2016'!AV:AV,A615,'CONTRATOS 2016'!$AI:AI,"&gt;=1")</f>
        <v>0</v>
      </c>
      <c r="E615" s="20">
        <f>SUMIFS('CONTRATOS 2016'!$AI:AI,'CONTRATOS 2016'!$AV:AV,A615)</f>
        <v>0</v>
      </c>
    </row>
    <row r="616" spans="1:5" x14ac:dyDescent="0.2">
      <c r="A616" s="23" t="s">
        <v>1067</v>
      </c>
      <c r="B616" s="8">
        <v>80058262</v>
      </c>
      <c r="C616" s="25" t="s">
        <v>162</v>
      </c>
      <c r="D616" s="21">
        <f>COUNTIFS('CONTRATOS 2016'!AV:AV,A616,'CONTRATOS 2016'!$AI:AI,"&gt;=1")</f>
        <v>0</v>
      </c>
      <c r="E616" s="20">
        <f>SUMIFS('CONTRATOS 2016'!$AI:AI,'CONTRATOS 2016'!$AV:AV,A616)</f>
        <v>0</v>
      </c>
    </row>
    <row r="617" spans="1:5" x14ac:dyDescent="0.2">
      <c r="A617" s="23" t="s">
        <v>386</v>
      </c>
      <c r="B617" s="8">
        <v>11436922</v>
      </c>
      <c r="C617" s="25" t="s">
        <v>190</v>
      </c>
      <c r="D617" s="21">
        <f>COUNTIFS('CONTRATOS 2016'!AV:AV,A617,'CONTRATOS 2016'!$AI:AI,"&gt;=1")</f>
        <v>0</v>
      </c>
      <c r="E617" s="20">
        <f>SUMIFS('CONTRATOS 2016'!$AI:AI,'CONTRATOS 2016'!$AV:AV,A617)</f>
        <v>0</v>
      </c>
    </row>
    <row r="618" spans="1:5" x14ac:dyDescent="0.2">
      <c r="A618" s="23" t="s">
        <v>419</v>
      </c>
      <c r="B618" s="8">
        <v>12997080</v>
      </c>
      <c r="C618" s="25" t="s">
        <v>179</v>
      </c>
      <c r="D618" s="21">
        <f>COUNTIFS('CONTRATOS 2016'!AV:AV,A618,'CONTRATOS 2016'!$AI:AI,"&gt;=1")</f>
        <v>0</v>
      </c>
      <c r="E618" s="20">
        <f>SUMIFS('CONTRATOS 2016'!$AI:AI,'CONTRATOS 2016'!$AV:AV,A618)</f>
        <v>0</v>
      </c>
    </row>
    <row r="619" spans="1:5" x14ac:dyDescent="0.2">
      <c r="A619" s="23" t="s">
        <v>1271</v>
      </c>
      <c r="B619" s="8">
        <v>1012331657</v>
      </c>
      <c r="C619" s="25" t="s">
        <v>162</v>
      </c>
      <c r="D619" s="21">
        <f>COUNTIFS('CONTRATOS 2016'!AV:AV,A619,'CONTRATOS 2016'!$AI:AI,"&gt;=1")</f>
        <v>0</v>
      </c>
      <c r="E619" s="20">
        <f>SUMIFS('CONTRATOS 2016'!$AI:AI,'CONTRATOS 2016'!$AV:AV,A619)</f>
        <v>0</v>
      </c>
    </row>
    <row r="620" spans="1:5" x14ac:dyDescent="0.2">
      <c r="A620" s="23" t="s">
        <v>1095</v>
      </c>
      <c r="B620" s="8">
        <v>80214915</v>
      </c>
      <c r="C620" s="25" t="s">
        <v>162</v>
      </c>
      <c r="D620" s="21">
        <f>COUNTIFS('CONTRATOS 2016'!AV:AV,A620,'CONTRATOS 2016'!$AI:AI,"&gt;=1")</f>
        <v>0</v>
      </c>
      <c r="E620" s="20">
        <f>SUMIFS('CONTRATOS 2016'!$AI:AI,'CONTRATOS 2016'!$AV:AV,A620)</f>
        <v>0</v>
      </c>
    </row>
    <row r="621" spans="1:5" x14ac:dyDescent="0.2">
      <c r="A621" s="23" t="s">
        <v>1250</v>
      </c>
      <c r="B621" s="8">
        <v>98383338</v>
      </c>
      <c r="C621" s="25" t="s">
        <v>184</v>
      </c>
      <c r="D621" s="21">
        <f>COUNTIFS('CONTRATOS 2016'!AV:AV,A621,'CONTRATOS 2016'!$AI:AI,"&gt;=1")</f>
        <v>0</v>
      </c>
      <c r="E621" s="20">
        <f>SUMIFS('CONTRATOS 2016'!$AI:AI,'CONTRATOS 2016'!$AV:AV,A621)</f>
        <v>0</v>
      </c>
    </row>
    <row r="622" spans="1:5" x14ac:dyDescent="0.2">
      <c r="A622" s="23" t="s">
        <v>1365</v>
      </c>
      <c r="B622" s="8">
        <v>1037579334</v>
      </c>
      <c r="C622" s="25" t="s">
        <v>173</v>
      </c>
      <c r="D622" s="21">
        <f>COUNTIFS('CONTRATOS 2016'!AV:AV,A622,'CONTRATOS 2016'!$AI:AI,"&gt;=1")</f>
        <v>0</v>
      </c>
      <c r="E622" s="20">
        <f>SUMIFS('CONTRATOS 2016'!$AI:AI,'CONTRATOS 2016'!$AV:AV,A622)</f>
        <v>0</v>
      </c>
    </row>
    <row r="623" spans="1:5" x14ac:dyDescent="0.2">
      <c r="A623" s="23" t="s">
        <v>300</v>
      </c>
      <c r="B623" s="8">
        <v>4134291</v>
      </c>
      <c r="C623" s="25" t="s">
        <v>162</v>
      </c>
      <c r="D623" s="21">
        <f>COUNTIFS('CONTRATOS 2016'!AV:AV,A623,'CONTRATOS 2016'!$AI:AI,"&gt;=1")</f>
        <v>0</v>
      </c>
      <c r="E623" s="20">
        <f>SUMIFS('CONTRATOS 2016'!$AI:AI,'CONTRATOS 2016'!$AV:AV,A623)</f>
        <v>0</v>
      </c>
    </row>
    <row r="624" spans="1:5" x14ac:dyDescent="0.2">
      <c r="A624" s="23" t="s">
        <v>365</v>
      </c>
      <c r="B624" s="8">
        <v>10011504</v>
      </c>
      <c r="C624" s="25" t="s">
        <v>208</v>
      </c>
      <c r="D624" s="21">
        <f>COUNTIFS('CONTRATOS 2016'!AV:AV,A624,'CONTRATOS 2016'!$AI:AI,"&gt;=1")</f>
        <v>0</v>
      </c>
      <c r="E624" s="20">
        <f>SUMIFS('CONTRATOS 2016'!$AI:AI,'CONTRATOS 2016'!$AV:AV,A624)</f>
        <v>0</v>
      </c>
    </row>
    <row r="625" spans="1:5" x14ac:dyDescent="0.2">
      <c r="A625" s="23" t="s">
        <v>1013</v>
      </c>
      <c r="B625" s="8">
        <v>79818938</v>
      </c>
      <c r="C625" s="25" t="s">
        <v>162</v>
      </c>
      <c r="D625" s="21">
        <f>COUNTIFS('CONTRATOS 2016'!AV:AV,A625,'CONTRATOS 2016'!$AI:AI,"&gt;=1")</f>
        <v>0</v>
      </c>
      <c r="E625" s="20">
        <f>SUMIFS('CONTRATOS 2016'!$AI:AI,'CONTRATOS 2016'!$AV:AV,A625)</f>
        <v>0</v>
      </c>
    </row>
    <row r="626" spans="1:5" x14ac:dyDescent="0.2">
      <c r="A626" s="23" t="s">
        <v>983</v>
      </c>
      <c r="B626" s="8">
        <v>79596567</v>
      </c>
      <c r="C626" s="25" t="s">
        <v>252</v>
      </c>
      <c r="D626" s="21">
        <f>COUNTIFS('CONTRATOS 2016'!AV:AV,A626,'CONTRATOS 2016'!$AI:AI,"&gt;=1")</f>
        <v>0</v>
      </c>
      <c r="E626" s="20">
        <f>SUMIFS('CONTRATOS 2016'!$AI:AI,'CONTRATOS 2016'!$AV:AV,A626)</f>
        <v>0</v>
      </c>
    </row>
    <row r="627" spans="1:5" x14ac:dyDescent="0.2">
      <c r="A627" s="23" t="s">
        <v>926</v>
      </c>
      <c r="B627" s="8">
        <v>76324618</v>
      </c>
      <c r="C627" s="25" t="s">
        <v>164</v>
      </c>
      <c r="D627" s="21">
        <f>COUNTIFS('CONTRATOS 2016'!AV:AV,A627,'CONTRATOS 2016'!$AI:AI,"&gt;=1")</f>
        <v>0</v>
      </c>
      <c r="E627" s="20">
        <f>SUMIFS('CONTRATOS 2016'!$AI:AI,'CONTRATOS 2016'!$AV:AV,A627)</f>
        <v>0</v>
      </c>
    </row>
    <row r="628" spans="1:5" x14ac:dyDescent="0.2">
      <c r="A628" s="23" t="s">
        <v>411</v>
      </c>
      <c r="B628" s="8">
        <v>12753508</v>
      </c>
      <c r="C628" s="25" t="s">
        <v>177</v>
      </c>
      <c r="D628" s="21">
        <f>COUNTIFS('CONTRATOS 2016'!AV:AV,A628,'CONTRATOS 2016'!$AI:AI,"&gt;=1")</f>
        <v>0</v>
      </c>
      <c r="E628" s="20">
        <f>SUMIFS('CONTRATOS 2016'!$AI:AI,'CONTRATOS 2016'!$AV:AV,A628)</f>
        <v>0</v>
      </c>
    </row>
    <row r="629" spans="1:5" x14ac:dyDescent="0.2">
      <c r="A629" s="23" t="s">
        <v>423</v>
      </c>
      <c r="B629" s="8">
        <v>13069638</v>
      </c>
      <c r="C629" s="25" t="s">
        <v>198</v>
      </c>
      <c r="D629" s="21">
        <f>COUNTIFS('CONTRATOS 2016'!AV:AV,A629,'CONTRATOS 2016'!$AI:AI,"&gt;=1")</f>
        <v>0</v>
      </c>
      <c r="E629" s="20">
        <f>SUMIFS('CONTRATOS 2016'!$AI:AI,'CONTRATOS 2016'!$AV:AV,A629)</f>
        <v>0</v>
      </c>
    </row>
    <row r="630" spans="1:5" x14ac:dyDescent="0.2">
      <c r="A630" s="23" t="s">
        <v>1241</v>
      </c>
      <c r="B630" s="8">
        <v>94490869</v>
      </c>
      <c r="C630" s="25" t="s">
        <v>167</v>
      </c>
      <c r="D630" s="21">
        <f>COUNTIFS('CONTRATOS 2016'!AV:AV,A630,'CONTRATOS 2016'!$AI:AI,"&gt;=1")</f>
        <v>0</v>
      </c>
      <c r="E630" s="20">
        <f>SUMIFS('CONTRATOS 2016'!$AI:AI,'CONTRATOS 2016'!$AV:AV,A630)</f>
        <v>0</v>
      </c>
    </row>
    <row r="631" spans="1:5" x14ac:dyDescent="0.2">
      <c r="A631" s="23" t="s">
        <v>345</v>
      </c>
      <c r="B631" s="8">
        <v>8357229</v>
      </c>
      <c r="C631" s="25" t="s">
        <v>173</v>
      </c>
      <c r="D631" s="21">
        <f>COUNTIFS('CONTRATOS 2016'!AV:AV,A631,'CONTRATOS 2016'!$AI:AI,"&gt;=1")</f>
        <v>0</v>
      </c>
      <c r="E631" s="20">
        <f>SUMIFS('CONTRATOS 2016'!$AI:AI,'CONTRATOS 2016'!$AV:AV,A631)</f>
        <v>0</v>
      </c>
    </row>
    <row r="632" spans="1:5" x14ac:dyDescent="0.2">
      <c r="A632" s="23" t="s">
        <v>1363</v>
      </c>
      <c r="B632" s="8">
        <v>1033698105</v>
      </c>
      <c r="C632" s="25" t="s">
        <v>162</v>
      </c>
      <c r="D632" s="21">
        <f>COUNTIFS('CONTRATOS 2016'!AV:AV,A632,'CONTRATOS 2016'!$AI:AI,"&gt;=1")</f>
        <v>0</v>
      </c>
      <c r="E632" s="20">
        <f>SUMIFS('CONTRATOS 2016'!$AI:AI,'CONTRATOS 2016'!$AV:AV,A632)</f>
        <v>0</v>
      </c>
    </row>
    <row r="633" spans="1:5" x14ac:dyDescent="0.2">
      <c r="A633" s="23" t="s">
        <v>1061</v>
      </c>
      <c r="B633" s="8">
        <v>80040337</v>
      </c>
      <c r="C633" s="25" t="s">
        <v>162</v>
      </c>
      <c r="D633" s="21">
        <f>COUNTIFS('CONTRATOS 2016'!AV:AV,A633,'CONTRATOS 2016'!$AI:AI,"&gt;=1")</f>
        <v>0</v>
      </c>
      <c r="E633" s="20">
        <f>SUMIFS('CONTRATOS 2016'!$AI:AI,'CONTRATOS 2016'!$AV:AV,A633)</f>
        <v>0</v>
      </c>
    </row>
    <row r="634" spans="1:5" x14ac:dyDescent="0.2">
      <c r="A634" s="23" t="s">
        <v>943</v>
      </c>
      <c r="B634" s="8">
        <v>79122246</v>
      </c>
      <c r="C634" s="25" t="s">
        <v>252</v>
      </c>
      <c r="D634" s="21">
        <f>COUNTIFS('CONTRATOS 2016'!AV:AV,A634,'CONTRATOS 2016'!$AI:AI,"&gt;=1")</f>
        <v>0</v>
      </c>
      <c r="E634" s="20">
        <f>SUMIFS('CONTRATOS 2016'!$AI:AI,'CONTRATOS 2016'!$AV:AV,A634)</f>
        <v>0</v>
      </c>
    </row>
    <row r="635" spans="1:5" x14ac:dyDescent="0.2">
      <c r="A635" s="23" t="s">
        <v>324</v>
      </c>
      <c r="B635" s="8">
        <v>6597946</v>
      </c>
      <c r="C635" s="25" t="s">
        <v>185</v>
      </c>
      <c r="D635" s="21">
        <f>COUNTIFS('CONTRATOS 2016'!AV:AV,A635,'CONTRATOS 2016'!$AI:AI,"&gt;=1")</f>
        <v>0</v>
      </c>
      <c r="E635" s="20">
        <f>SUMIFS('CONTRATOS 2016'!$AI:AI,'CONTRATOS 2016'!$AV:AV,A635)</f>
        <v>0</v>
      </c>
    </row>
    <row r="636" spans="1:5" x14ac:dyDescent="0.2">
      <c r="A636" s="23" t="s">
        <v>1039</v>
      </c>
      <c r="B636" s="8">
        <v>79957950</v>
      </c>
      <c r="C636" s="25" t="s">
        <v>164</v>
      </c>
      <c r="D636" s="21">
        <f>COUNTIFS('CONTRATOS 2016'!AV:AV,A636,'CONTRATOS 2016'!$AI:AI,"&gt;=1")</f>
        <v>0</v>
      </c>
      <c r="E636" s="20">
        <f>SUMIFS('CONTRATOS 2016'!$AI:AI,'CONTRATOS 2016'!$AV:AV,A636)</f>
        <v>0</v>
      </c>
    </row>
    <row r="637" spans="1:5" x14ac:dyDescent="0.2">
      <c r="A637" s="23" t="s">
        <v>141</v>
      </c>
      <c r="B637" s="8">
        <v>79650674</v>
      </c>
      <c r="C637" s="25" t="s">
        <v>248</v>
      </c>
      <c r="D637" s="21">
        <f>COUNTIFS('CONTRATOS 2016'!AV:AV,A637,'CONTRATOS 2016'!$AI:AI,"&gt;=1")</f>
        <v>0</v>
      </c>
      <c r="E637" s="20">
        <f>SUMIFS('CONTRATOS 2016'!$AI:AI,'CONTRATOS 2016'!$AV:AV,A637)</f>
        <v>0</v>
      </c>
    </row>
    <row r="638" spans="1:5" x14ac:dyDescent="0.2">
      <c r="A638" s="23" t="s">
        <v>1194</v>
      </c>
      <c r="B638" s="8">
        <v>88241501</v>
      </c>
      <c r="C638" s="25" t="s">
        <v>207</v>
      </c>
      <c r="D638" s="21">
        <f>COUNTIFS('CONTRATOS 2016'!AV:AV,A638,'CONTRATOS 2016'!$AI:AI,"&gt;=1")</f>
        <v>0</v>
      </c>
      <c r="E638" s="20">
        <f>SUMIFS('CONTRATOS 2016'!$AI:AI,'CONTRATOS 2016'!$AV:AV,A638)</f>
        <v>0</v>
      </c>
    </row>
    <row r="639" spans="1:5" x14ac:dyDescent="0.2">
      <c r="A639" s="23" t="s">
        <v>402</v>
      </c>
      <c r="B639" s="8">
        <v>12402190</v>
      </c>
      <c r="C639" s="25" t="s">
        <v>219</v>
      </c>
      <c r="D639" s="21">
        <f>COUNTIFS('CONTRATOS 2016'!AV:AV,A639,'CONTRATOS 2016'!$AI:AI,"&gt;=1")</f>
        <v>0</v>
      </c>
      <c r="E639" s="20">
        <f>SUMIFS('CONTRATOS 2016'!$AI:AI,'CONTRATOS 2016'!$AV:AV,A639)</f>
        <v>0</v>
      </c>
    </row>
    <row r="640" spans="1:5" x14ac:dyDescent="0.2">
      <c r="A640" s="23" t="s">
        <v>872</v>
      </c>
      <c r="B640" s="8">
        <v>72213390</v>
      </c>
      <c r="C640" s="25" t="s">
        <v>201</v>
      </c>
      <c r="D640" s="21">
        <f>COUNTIFS('CONTRATOS 2016'!AV:AV,A640,'CONTRATOS 2016'!$AI:AI,"&gt;=1")</f>
        <v>0</v>
      </c>
      <c r="E640" s="20">
        <f>SUMIFS('CONTRATOS 2016'!$AI:AI,'CONTRATOS 2016'!$AV:AV,A640)</f>
        <v>0</v>
      </c>
    </row>
    <row r="641" spans="1:5" x14ac:dyDescent="0.2">
      <c r="A641" s="23" t="s">
        <v>1259</v>
      </c>
      <c r="B641" s="8">
        <v>98659151</v>
      </c>
      <c r="C641" s="25" t="s">
        <v>245</v>
      </c>
      <c r="D641" s="21">
        <f>COUNTIFS('CONTRATOS 2016'!AV:AV,A641,'CONTRATOS 2016'!$AI:AI,"&gt;=1")</f>
        <v>0</v>
      </c>
      <c r="E641" s="20">
        <f>SUMIFS('CONTRATOS 2016'!$AI:AI,'CONTRATOS 2016'!$AV:AV,A641)</f>
        <v>0</v>
      </c>
    </row>
    <row r="642" spans="1:5" x14ac:dyDescent="0.2">
      <c r="A642" s="23" t="s">
        <v>1116</v>
      </c>
      <c r="B642" s="8">
        <v>80492683</v>
      </c>
      <c r="C642" s="25" t="s">
        <v>173</v>
      </c>
      <c r="D642" s="21">
        <f>COUNTIFS('CONTRATOS 2016'!AV:AV,A642,'CONTRATOS 2016'!$AI:AI,"&gt;=1")</f>
        <v>0</v>
      </c>
      <c r="E642" s="20">
        <f>SUMIFS('CONTRATOS 2016'!$AI:AI,'CONTRATOS 2016'!$AV:AV,A642)</f>
        <v>0</v>
      </c>
    </row>
    <row r="643" spans="1:5" x14ac:dyDescent="0.2">
      <c r="A643" s="23" t="s">
        <v>1006</v>
      </c>
      <c r="B643" s="8">
        <v>79761933</v>
      </c>
      <c r="C643" s="25" t="s">
        <v>162</v>
      </c>
      <c r="D643" s="21">
        <f>COUNTIFS('CONTRATOS 2016'!AV:AV,A643,'CONTRATOS 2016'!$AI:AI,"&gt;=1")</f>
        <v>0</v>
      </c>
      <c r="E643" s="20">
        <f>SUMIFS('CONTRATOS 2016'!$AI:AI,'CONTRATOS 2016'!$AV:AV,A643)</f>
        <v>0</v>
      </c>
    </row>
    <row r="644" spans="1:5" x14ac:dyDescent="0.2">
      <c r="A644" s="23" t="s">
        <v>858</v>
      </c>
      <c r="B644" s="8">
        <v>71757969</v>
      </c>
      <c r="C644" s="25" t="s">
        <v>173</v>
      </c>
      <c r="D644" s="21">
        <f>COUNTIFS('CONTRATOS 2016'!AV:AV,A644,'CONTRATOS 2016'!$AI:AI,"&gt;=1")</f>
        <v>0</v>
      </c>
      <c r="E644" s="20">
        <f>SUMIFS('CONTRATOS 2016'!$AI:AI,'CONTRATOS 2016'!$AV:AV,A644)</f>
        <v>0</v>
      </c>
    </row>
    <row r="645" spans="1:5" x14ac:dyDescent="0.2">
      <c r="A645" s="23" t="s">
        <v>472</v>
      </c>
      <c r="B645" s="8">
        <v>17646290</v>
      </c>
      <c r="C645" s="25" t="s">
        <v>229</v>
      </c>
      <c r="D645" s="21">
        <f>COUNTIFS('CONTRATOS 2016'!AV:AV,A645,'CONTRATOS 2016'!$AI:AI,"&gt;=1")</f>
        <v>0</v>
      </c>
      <c r="E645" s="20">
        <f>SUMIFS('CONTRATOS 2016'!$AI:AI,'CONTRATOS 2016'!$AV:AV,A645)</f>
        <v>0</v>
      </c>
    </row>
    <row r="646" spans="1:5" x14ac:dyDescent="0.2">
      <c r="A646" s="23" t="s">
        <v>1256</v>
      </c>
      <c r="B646" s="8">
        <v>98600403</v>
      </c>
      <c r="C646" s="25" t="s">
        <v>193</v>
      </c>
      <c r="D646" s="21">
        <f>COUNTIFS('CONTRATOS 2016'!AV:AV,A646,'CONTRATOS 2016'!$AI:AI,"&gt;=1")</f>
        <v>0</v>
      </c>
      <c r="E646" s="20">
        <f>SUMIFS('CONTRATOS 2016'!$AI:AI,'CONTRATOS 2016'!$AV:AV,A646)</f>
        <v>0</v>
      </c>
    </row>
    <row r="647" spans="1:5" x14ac:dyDescent="0.2">
      <c r="A647" s="23" t="s">
        <v>944</v>
      </c>
      <c r="B647" s="8">
        <v>79140652</v>
      </c>
      <c r="C647" s="25" t="s">
        <v>223</v>
      </c>
      <c r="D647" s="21">
        <f>COUNTIFS('CONTRATOS 2016'!AV:AV,A647,'CONTRATOS 2016'!$AI:AI,"&gt;=1")</f>
        <v>0</v>
      </c>
      <c r="E647" s="20">
        <f>SUMIFS('CONTRATOS 2016'!$AI:AI,'CONTRATOS 2016'!$AV:AV,A647)</f>
        <v>0</v>
      </c>
    </row>
    <row r="648" spans="1:5" x14ac:dyDescent="0.2">
      <c r="A648" s="23" t="s">
        <v>1159</v>
      </c>
      <c r="B648" s="8">
        <v>86056267</v>
      </c>
      <c r="C648" s="25" t="s">
        <v>206</v>
      </c>
      <c r="D648" s="21">
        <f>COUNTIFS('CONTRATOS 2016'!AV:AV,A648,'CONTRATOS 2016'!$AI:AI,"&gt;=1")</f>
        <v>0</v>
      </c>
      <c r="E648" s="20">
        <f>SUMIFS('CONTRATOS 2016'!$AI:AI,'CONTRATOS 2016'!$AV:AV,A648)</f>
        <v>0</v>
      </c>
    </row>
    <row r="649" spans="1:5" x14ac:dyDescent="0.2">
      <c r="A649" s="23" t="s">
        <v>940</v>
      </c>
      <c r="B649" s="8">
        <v>79102447</v>
      </c>
      <c r="C649" s="25" t="s">
        <v>186</v>
      </c>
      <c r="D649" s="21">
        <f>COUNTIFS('CONTRATOS 2016'!AV:AV,A649,'CONTRATOS 2016'!$AI:AI,"&gt;=1")</f>
        <v>0</v>
      </c>
      <c r="E649" s="20">
        <f>SUMIFS('CONTRATOS 2016'!$AI:AI,'CONTRATOS 2016'!$AV:AV,A649)</f>
        <v>0</v>
      </c>
    </row>
    <row r="650" spans="1:5" x14ac:dyDescent="0.2">
      <c r="A650" s="23" t="s">
        <v>1457</v>
      </c>
      <c r="B650" s="8">
        <v>72222578</v>
      </c>
      <c r="C650" s="25" t="s">
        <v>274</v>
      </c>
      <c r="D650" s="21">
        <f>COUNTIFS('CONTRATOS 2016'!AV:AV,A650,'CONTRATOS 2016'!$AI:AI,"&gt;=1")</f>
        <v>0</v>
      </c>
      <c r="E650" s="20">
        <f>SUMIFS('CONTRATOS 2016'!$AI:AI,'CONTRATOS 2016'!$AV:AV,A650)</f>
        <v>0</v>
      </c>
    </row>
    <row r="651" spans="1:5" x14ac:dyDescent="0.2">
      <c r="A651" s="23" t="s">
        <v>65</v>
      </c>
      <c r="B651" s="8">
        <v>79379510</v>
      </c>
      <c r="C651" s="25" t="s">
        <v>241</v>
      </c>
      <c r="D651" s="21">
        <f>COUNTIFS('CONTRATOS 2016'!AV:AV,A651,'CONTRATOS 2016'!$AI:AI,"&gt;=1")</f>
        <v>0</v>
      </c>
      <c r="E651" s="20">
        <f>SUMIFS('CONTRATOS 2016'!$AI:AI,'CONTRATOS 2016'!$AV:AV,A651)</f>
        <v>0</v>
      </c>
    </row>
    <row r="652" spans="1:5" x14ac:dyDescent="0.2">
      <c r="A652" s="23" t="s">
        <v>875</v>
      </c>
      <c r="B652" s="8">
        <v>72222578</v>
      </c>
      <c r="C652" s="25" t="s">
        <v>283</v>
      </c>
      <c r="D652" s="21">
        <f>COUNTIFS('CONTRATOS 2016'!AV:AV,A652,'CONTRATOS 2016'!$AI:AI,"&gt;=1")</f>
        <v>0</v>
      </c>
      <c r="E652" s="20">
        <f>SUMIFS('CONTRATOS 2016'!$AI:AI,'CONTRATOS 2016'!$AV:AV,A652)</f>
        <v>0</v>
      </c>
    </row>
    <row r="653" spans="1:5" x14ac:dyDescent="0.2">
      <c r="A653" s="23" t="s">
        <v>1232</v>
      </c>
      <c r="B653" s="8">
        <v>94391703</v>
      </c>
      <c r="C653" s="25" t="s">
        <v>212</v>
      </c>
      <c r="D653" s="21">
        <f>COUNTIFS('CONTRATOS 2016'!AV:AV,A653,'CONTRATOS 2016'!$AI:AI,"&gt;=1")</f>
        <v>0</v>
      </c>
      <c r="E653" s="20">
        <f>SUMIFS('CONTRATOS 2016'!$AI:AI,'CONTRATOS 2016'!$AV:AV,A653)</f>
        <v>0</v>
      </c>
    </row>
    <row r="654" spans="1:5" x14ac:dyDescent="0.2">
      <c r="A654" s="23" t="s">
        <v>1087</v>
      </c>
      <c r="B654" s="8">
        <v>80150797</v>
      </c>
      <c r="C654" s="25" t="s">
        <v>162</v>
      </c>
      <c r="D654" s="21">
        <f>COUNTIFS('CONTRATOS 2016'!AV:AV,A654,'CONTRATOS 2016'!$AI:AI,"&gt;=1")</f>
        <v>0</v>
      </c>
      <c r="E654" s="20">
        <f>SUMIFS('CONTRATOS 2016'!$AI:AI,'CONTRATOS 2016'!$AV:AV,A654)</f>
        <v>0</v>
      </c>
    </row>
    <row r="655" spans="1:5" x14ac:dyDescent="0.2">
      <c r="A655" s="23" t="s">
        <v>972</v>
      </c>
      <c r="B655" s="8">
        <v>79528008</v>
      </c>
      <c r="C655" s="25" t="s">
        <v>164</v>
      </c>
      <c r="D655" s="21">
        <f>COUNTIFS('CONTRATOS 2016'!AV:AV,A655,'CONTRATOS 2016'!$AI:AI,"&gt;=1")</f>
        <v>0</v>
      </c>
      <c r="E655" s="20">
        <f>SUMIFS('CONTRATOS 2016'!$AI:AI,'CONTRATOS 2016'!$AV:AV,A655)</f>
        <v>0</v>
      </c>
    </row>
    <row r="656" spans="1:5" x14ac:dyDescent="0.2">
      <c r="A656" s="23" t="s">
        <v>922</v>
      </c>
      <c r="B656" s="8">
        <v>76306626</v>
      </c>
      <c r="C656" s="25" t="s">
        <v>212</v>
      </c>
      <c r="D656" s="21">
        <f>COUNTIFS('CONTRATOS 2016'!AV:AV,A656,'CONTRATOS 2016'!$AI:AI,"&gt;=1")</f>
        <v>0</v>
      </c>
      <c r="E656" s="20">
        <f>SUMIFS('CONTRATOS 2016'!$AI:AI,'CONTRATOS 2016'!$AV:AV,A656)</f>
        <v>0</v>
      </c>
    </row>
    <row r="657" spans="1:5" x14ac:dyDescent="0.2">
      <c r="A657" s="23" t="s">
        <v>1094</v>
      </c>
      <c r="B657" s="8">
        <v>80185748</v>
      </c>
      <c r="C657" s="25" t="s">
        <v>162</v>
      </c>
      <c r="D657" s="21">
        <f>COUNTIFS('CONTRATOS 2016'!AV:AV,A657,'CONTRATOS 2016'!$AI:AI,"&gt;=1")</f>
        <v>0</v>
      </c>
      <c r="E657" s="20">
        <f>SUMIFS('CONTRATOS 2016'!$AI:AI,'CONTRATOS 2016'!$AV:AV,A657)</f>
        <v>0</v>
      </c>
    </row>
    <row r="658" spans="1:5" x14ac:dyDescent="0.2">
      <c r="A658" s="23" t="s">
        <v>948</v>
      </c>
      <c r="B658" s="8">
        <v>79209954</v>
      </c>
      <c r="C658" s="25" t="s">
        <v>252</v>
      </c>
      <c r="D658" s="21">
        <f>COUNTIFS('CONTRATOS 2016'!AV:AV,A658,'CONTRATOS 2016'!$AI:AI,"&gt;=1")</f>
        <v>0</v>
      </c>
      <c r="E658" s="20">
        <f>SUMIFS('CONTRATOS 2016'!$AI:AI,'CONTRATOS 2016'!$AV:AV,A658)</f>
        <v>0</v>
      </c>
    </row>
    <row r="659" spans="1:5" x14ac:dyDescent="0.2">
      <c r="A659" s="23" t="s">
        <v>1309</v>
      </c>
      <c r="B659" s="8">
        <v>1019054159</v>
      </c>
      <c r="C659" s="25" t="s">
        <v>162</v>
      </c>
      <c r="D659" s="21">
        <f>COUNTIFS('CONTRATOS 2016'!AV:AV,A659,'CONTRATOS 2016'!$AI:AI,"&gt;=1")</f>
        <v>0</v>
      </c>
      <c r="E659" s="20">
        <f>SUMIFS('CONTRATOS 2016'!$AI:AI,'CONTRATOS 2016'!$AV:AV,A659)</f>
        <v>0</v>
      </c>
    </row>
    <row r="660" spans="1:5" x14ac:dyDescent="0.2">
      <c r="A660" s="23" t="s">
        <v>455</v>
      </c>
      <c r="B660" s="8">
        <v>16503431</v>
      </c>
      <c r="C660" s="25" t="s">
        <v>178</v>
      </c>
      <c r="D660" s="21">
        <f>COUNTIFS('CONTRATOS 2016'!AV:AV,A660,'CONTRATOS 2016'!$AI:AI,"&gt;=1")</f>
        <v>0</v>
      </c>
      <c r="E660" s="20">
        <f>SUMIFS('CONTRATOS 2016'!$AI:AI,'CONTRATOS 2016'!$AV:AV,A660)</f>
        <v>0</v>
      </c>
    </row>
    <row r="661" spans="1:5" x14ac:dyDescent="0.2">
      <c r="A661" s="23" t="s">
        <v>914</v>
      </c>
      <c r="B661" s="8">
        <v>75071523</v>
      </c>
      <c r="C661" s="25" t="s">
        <v>180</v>
      </c>
      <c r="D661" s="21">
        <f>COUNTIFS('CONTRATOS 2016'!AV:AV,A661,'CONTRATOS 2016'!$AI:AI,"&gt;=1")</f>
        <v>0</v>
      </c>
      <c r="E661" s="20">
        <f>SUMIFS('CONTRATOS 2016'!$AI:AI,'CONTRATOS 2016'!$AV:AV,A661)</f>
        <v>0</v>
      </c>
    </row>
    <row r="662" spans="1:5" x14ac:dyDescent="0.2">
      <c r="A662" s="23" t="s">
        <v>417</v>
      </c>
      <c r="B662" s="8">
        <v>12990182</v>
      </c>
      <c r="C662" s="25" t="s">
        <v>182</v>
      </c>
      <c r="D662" s="21">
        <f>COUNTIFS('CONTRATOS 2016'!AV:AV,A662,'CONTRATOS 2016'!$AI:AI,"&gt;=1")</f>
        <v>0</v>
      </c>
      <c r="E662" s="20">
        <f>SUMIFS('CONTRATOS 2016'!$AI:AI,'CONTRATOS 2016'!$AV:AV,A662)</f>
        <v>0</v>
      </c>
    </row>
    <row r="663" spans="1:5" x14ac:dyDescent="0.2">
      <c r="A663" s="23" t="s">
        <v>1193</v>
      </c>
      <c r="B663" s="8">
        <v>88235528</v>
      </c>
      <c r="C663" s="25" t="s">
        <v>182</v>
      </c>
      <c r="D663" s="21">
        <f>COUNTIFS('CONTRATOS 2016'!AV:AV,A663,'CONTRATOS 2016'!$AI:AI,"&gt;=1")</f>
        <v>0</v>
      </c>
      <c r="E663" s="20">
        <f>SUMIFS('CONTRATOS 2016'!$AI:AI,'CONTRATOS 2016'!$AV:AV,A663)</f>
        <v>0</v>
      </c>
    </row>
    <row r="664" spans="1:5" x14ac:dyDescent="0.2">
      <c r="A664" s="23" t="s">
        <v>134</v>
      </c>
      <c r="B664" s="8">
        <v>80236507</v>
      </c>
      <c r="C664" s="25" t="s">
        <v>165</v>
      </c>
      <c r="D664" s="21">
        <f>COUNTIFS('CONTRATOS 2016'!AV:AV,A664,'CONTRATOS 2016'!$AI:AI,"&gt;=1")</f>
        <v>0</v>
      </c>
      <c r="E664" s="20">
        <f>SUMIFS('CONTRATOS 2016'!$AI:AI,'CONTRATOS 2016'!$AV:AV,A664)</f>
        <v>0</v>
      </c>
    </row>
    <row r="665" spans="1:5" x14ac:dyDescent="0.2">
      <c r="A665" s="23" t="s">
        <v>1142</v>
      </c>
      <c r="B665" s="8">
        <v>84046646</v>
      </c>
      <c r="C665" s="25" t="s">
        <v>235</v>
      </c>
      <c r="D665" s="21">
        <f>COUNTIFS('CONTRATOS 2016'!AV:AV,A665,'CONTRATOS 2016'!$AI:AI,"&gt;=1")</f>
        <v>0</v>
      </c>
      <c r="E665" s="20">
        <f>SUMIFS('CONTRATOS 2016'!$AI:AI,'CONTRATOS 2016'!$AV:AV,A665)</f>
        <v>0</v>
      </c>
    </row>
    <row r="666" spans="1:5" x14ac:dyDescent="0.2">
      <c r="A666" s="23" t="s">
        <v>461</v>
      </c>
      <c r="B666" s="8">
        <v>16932101</v>
      </c>
      <c r="C666" s="25" t="s">
        <v>172</v>
      </c>
      <c r="D666" s="21">
        <f>COUNTIFS('CONTRATOS 2016'!AV:AV,A666,'CONTRATOS 2016'!$AI:AI,"&gt;=1")</f>
        <v>0</v>
      </c>
      <c r="E666" s="20">
        <f>SUMIFS('CONTRATOS 2016'!$AI:AI,'CONTRATOS 2016'!$AV:AV,A666)</f>
        <v>0</v>
      </c>
    </row>
    <row r="667" spans="1:5" x14ac:dyDescent="0.2">
      <c r="A667" s="23" t="s">
        <v>1190</v>
      </c>
      <c r="B667" s="8">
        <v>88234314</v>
      </c>
      <c r="C667" s="25" t="s">
        <v>280</v>
      </c>
      <c r="D667" s="21">
        <f>COUNTIFS('CONTRATOS 2016'!AV:AV,A667,'CONTRATOS 2016'!$AI:AI,"&gt;=1")</f>
        <v>0</v>
      </c>
      <c r="E667" s="20">
        <f>SUMIFS('CONTRATOS 2016'!$AI:AI,'CONTRATOS 2016'!$AV:AV,A667)</f>
        <v>0</v>
      </c>
    </row>
    <row r="668" spans="1:5" x14ac:dyDescent="0.2">
      <c r="A668" s="23" t="s">
        <v>999</v>
      </c>
      <c r="B668" s="8">
        <v>79714894</v>
      </c>
      <c r="C668" s="25" t="s">
        <v>191</v>
      </c>
      <c r="D668" s="21">
        <f>COUNTIFS('CONTRATOS 2016'!AV:AV,A668,'CONTRATOS 2016'!$AI:AI,"&gt;=1")</f>
        <v>0</v>
      </c>
      <c r="E668" s="20">
        <f>SUMIFS('CONTRATOS 2016'!$AI:AI,'CONTRATOS 2016'!$AV:AV,A668)</f>
        <v>0</v>
      </c>
    </row>
    <row r="669" spans="1:5" x14ac:dyDescent="0.2">
      <c r="A669" s="23" t="s">
        <v>1170</v>
      </c>
      <c r="B669" s="8">
        <v>87027517</v>
      </c>
      <c r="C669" s="25" t="s">
        <v>175</v>
      </c>
      <c r="D669" s="21">
        <f>COUNTIFS('CONTRATOS 2016'!AV:AV,A669,'CONTRATOS 2016'!$AI:AI,"&gt;=1")</f>
        <v>0</v>
      </c>
      <c r="E669" s="20">
        <f>SUMIFS('CONTRATOS 2016'!$AI:AI,'CONTRATOS 2016'!$AV:AV,A669)</f>
        <v>0</v>
      </c>
    </row>
    <row r="670" spans="1:5" x14ac:dyDescent="0.2">
      <c r="A670" s="23" t="s">
        <v>29</v>
      </c>
      <c r="B670" s="8">
        <v>80901889</v>
      </c>
      <c r="C670" s="25" t="s">
        <v>208</v>
      </c>
      <c r="D670" s="21">
        <f>COUNTIFS('CONTRATOS 2016'!AV:AV,A670,'CONTRATOS 2016'!$AI:AI,"&gt;=1")</f>
        <v>0</v>
      </c>
      <c r="E670" s="20">
        <f>SUMIFS('CONTRATOS 2016'!$AI:AI,'CONTRATOS 2016'!$AV:AV,A670)</f>
        <v>0</v>
      </c>
    </row>
    <row r="671" spans="1:5" x14ac:dyDescent="0.2">
      <c r="A671" s="23" t="s">
        <v>43</v>
      </c>
      <c r="B671" s="8">
        <v>80901889</v>
      </c>
      <c r="C671" s="25" t="s">
        <v>198</v>
      </c>
      <c r="D671" s="21">
        <f>COUNTIFS('CONTRATOS 2016'!AV:AV,A671,'CONTRATOS 2016'!$AI:AI,"&gt;=1")</f>
        <v>0</v>
      </c>
      <c r="E671" s="20">
        <f>SUMIFS('CONTRATOS 2016'!$AI:AI,'CONTRATOS 2016'!$AV:AV,A671)</f>
        <v>0</v>
      </c>
    </row>
    <row r="672" spans="1:5" x14ac:dyDescent="0.2">
      <c r="A672" s="23" t="s">
        <v>1209</v>
      </c>
      <c r="B672" s="8">
        <v>91494573</v>
      </c>
      <c r="C672" s="25" t="s">
        <v>185</v>
      </c>
      <c r="D672" s="21">
        <f>COUNTIFS('CONTRATOS 2016'!AV:AV,A672,'CONTRATOS 2016'!$AI:AI,"&gt;=1")</f>
        <v>0</v>
      </c>
      <c r="E672" s="20">
        <f>SUMIFS('CONTRATOS 2016'!$AI:AI,'CONTRATOS 2016'!$AV:AV,A672)</f>
        <v>0</v>
      </c>
    </row>
    <row r="673" spans="1:5" x14ac:dyDescent="0.2">
      <c r="A673" s="23" t="s">
        <v>347</v>
      </c>
      <c r="B673" s="8">
        <v>8509646</v>
      </c>
      <c r="C673" s="25" t="s">
        <v>202</v>
      </c>
      <c r="D673" s="21">
        <f>COUNTIFS('CONTRATOS 2016'!AV:AV,A673,'CONTRATOS 2016'!$AI:AI,"&gt;=1")</f>
        <v>0</v>
      </c>
      <c r="E673" s="20">
        <f>SUMIFS('CONTRATOS 2016'!$AI:AI,'CONTRATOS 2016'!$AV:AV,A673)</f>
        <v>0</v>
      </c>
    </row>
    <row r="674" spans="1:5" x14ac:dyDescent="0.2">
      <c r="A674" s="23" t="s">
        <v>1213</v>
      </c>
      <c r="B674" s="8">
        <v>93087422</v>
      </c>
      <c r="C674" s="25" t="s">
        <v>191</v>
      </c>
      <c r="D674" s="21">
        <f>COUNTIFS('CONTRATOS 2016'!AV:AV,A674,'CONTRATOS 2016'!$AI:AI,"&gt;=1")</f>
        <v>0</v>
      </c>
      <c r="E674" s="20">
        <f>SUMIFS('CONTRATOS 2016'!$AI:AI,'CONTRATOS 2016'!$AV:AV,A674)</f>
        <v>0</v>
      </c>
    </row>
    <row r="675" spans="1:5" x14ac:dyDescent="0.2">
      <c r="A675" s="23" t="s">
        <v>873</v>
      </c>
      <c r="B675" s="8">
        <v>72215477</v>
      </c>
      <c r="C675" s="25" t="s">
        <v>162</v>
      </c>
      <c r="D675" s="21">
        <f>COUNTIFS('CONTRATOS 2016'!AV:AV,A675,'CONTRATOS 2016'!$AI:AI,"&gt;=1")</f>
        <v>0</v>
      </c>
      <c r="E675" s="20">
        <f>SUMIFS('CONTRATOS 2016'!$AI:AI,'CONTRATOS 2016'!$AV:AV,A675)</f>
        <v>0</v>
      </c>
    </row>
    <row r="676" spans="1:5" x14ac:dyDescent="0.2">
      <c r="A676" s="23" t="s">
        <v>1198</v>
      </c>
      <c r="B676" s="8">
        <v>88246228</v>
      </c>
      <c r="C676" s="25" t="s">
        <v>178</v>
      </c>
      <c r="D676" s="21">
        <f>COUNTIFS('CONTRATOS 2016'!AV:AV,A676,'CONTRATOS 2016'!$AI:AI,"&gt;=1")</f>
        <v>0</v>
      </c>
      <c r="E676" s="20">
        <f>SUMIFS('CONTRATOS 2016'!$AI:AI,'CONTRATOS 2016'!$AV:AV,A676)</f>
        <v>0</v>
      </c>
    </row>
    <row r="677" spans="1:5" x14ac:dyDescent="0.2">
      <c r="A677" s="23" t="s">
        <v>420</v>
      </c>
      <c r="B677" s="8">
        <v>13067953</v>
      </c>
      <c r="C677" s="25" t="s">
        <v>211</v>
      </c>
      <c r="D677" s="21">
        <f>COUNTIFS('CONTRATOS 2016'!AV:AV,A677,'CONTRATOS 2016'!$AI:AI,"&gt;=1")</f>
        <v>0</v>
      </c>
      <c r="E677" s="20">
        <f>SUMIFS('CONTRATOS 2016'!$AI:AI,'CONTRATOS 2016'!$AV:AV,A677)</f>
        <v>0</v>
      </c>
    </row>
    <row r="678" spans="1:5" x14ac:dyDescent="0.2">
      <c r="A678" s="23" t="s">
        <v>1238</v>
      </c>
      <c r="B678" s="8">
        <v>94469795</v>
      </c>
      <c r="C678" s="25" t="s">
        <v>172</v>
      </c>
      <c r="D678" s="21">
        <f>COUNTIFS('CONTRATOS 2016'!AV:AV,A678,'CONTRATOS 2016'!$AI:AI,"&gt;=1")</f>
        <v>0</v>
      </c>
      <c r="E678" s="20">
        <f>SUMIFS('CONTRATOS 2016'!$AI:AI,'CONTRATOS 2016'!$AV:AV,A678)</f>
        <v>0</v>
      </c>
    </row>
    <row r="679" spans="1:5" x14ac:dyDescent="0.2">
      <c r="A679" s="23" t="s">
        <v>1425</v>
      </c>
      <c r="B679" s="8">
        <v>1114059359</v>
      </c>
      <c r="C679" s="25" t="s">
        <v>172</v>
      </c>
      <c r="D679" s="21">
        <f>COUNTIFS('CONTRATOS 2016'!AV:AV,A679,'CONTRATOS 2016'!$AI:AI,"&gt;=1")</f>
        <v>0</v>
      </c>
      <c r="E679" s="20">
        <f>SUMIFS('CONTRATOS 2016'!$AI:AI,'CONTRATOS 2016'!$AV:AV,A679)</f>
        <v>0</v>
      </c>
    </row>
    <row r="680" spans="1:5" x14ac:dyDescent="0.2">
      <c r="A680" s="23" t="s">
        <v>335</v>
      </c>
      <c r="B680" s="8">
        <v>7544613</v>
      </c>
      <c r="C680" s="25" t="s">
        <v>195</v>
      </c>
      <c r="D680" s="21">
        <f>COUNTIFS('CONTRATOS 2016'!AV:AV,A680,'CONTRATOS 2016'!$AI:AI,"&gt;=1")</f>
        <v>0</v>
      </c>
      <c r="E680" s="20">
        <f>SUMIFS('CONTRATOS 2016'!$AI:AI,'CONTRATOS 2016'!$AV:AV,A680)</f>
        <v>0</v>
      </c>
    </row>
    <row r="681" spans="1:5" x14ac:dyDescent="0.2">
      <c r="A681" s="23" t="s">
        <v>1064</v>
      </c>
      <c r="B681" s="8">
        <v>80053392</v>
      </c>
      <c r="C681" s="25" t="s">
        <v>180</v>
      </c>
      <c r="D681" s="21">
        <f>COUNTIFS('CONTRATOS 2016'!AV:AV,A681,'CONTRATOS 2016'!$AI:AI,"&gt;=1")</f>
        <v>0</v>
      </c>
      <c r="E681" s="20">
        <f>SUMIFS('CONTRATOS 2016'!$AI:AI,'CONTRATOS 2016'!$AV:AV,A681)</f>
        <v>0</v>
      </c>
    </row>
    <row r="682" spans="1:5" x14ac:dyDescent="0.2">
      <c r="A682" s="23" t="s">
        <v>129</v>
      </c>
      <c r="B682" s="8">
        <v>76325514</v>
      </c>
      <c r="C682" s="25" t="s">
        <v>167</v>
      </c>
      <c r="D682" s="21">
        <f>COUNTIFS('CONTRATOS 2016'!AV:AV,A682,'CONTRATOS 2016'!$AI:AI,"&gt;=1")</f>
        <v>0</v>
      </c>
      <c r="E682" s="20">
        <f>SUMIFS('CONTRATOS 2016'!$AI:AI,'CONTRATOS 2016'!$AV:AV,A682)</f>
        <v>0</v>
      </c>
    </row>
    <row r="683" spans="1:5" x14ac:dyDescent="0.2">
      <c r="A683" s="23" t="s">
        <v>444</v>
      </c>
      <c r="B683" s="8">
        <v>15242733</v>
      </c>
      <c r="C683" s="25" t="s">
        <v>233</v>
      </c>
      <c r="D683" s="21">
        <f>COUNTIFS('CONTRATOS 2016'!AV:AV,A683,'CONTRATOS 2016'!$AI:AI,"&gt;=1")</f>
        <v>0</v>
      </c>
      <c r="E683" s="20">
        <f>SUMIFS('CONTRATOS 2016'!$AI:AI,'CONTRATOS 2016'!$AV:AV,A683)</f>
        <v>0</v>
      </c>
    </row>
    <row r="684" spans="1:5" x14ac:dyDescent="0.2">
      <c r="A684" s="23" t="s">
        <v>908</v>
      </c>
      <c r="B684" s="8">
        <v>74329388</v>
      </c>
      <c r="C684" s="25" t="s">
        <v>162</v>
      </c>
      <c r="D684" s="21">
        <f>COUNTIFS('CONTRATOS 2016'!AV:AV,A684,'CONTRATOS 2016'!$AI:AI,"&gt;=1")</f>
        <v>0</v>
      </c>
      <c r="E684" s="20">
        <f>SUMIFS('CONTRATOS 2016'!$AI:AI,'CONTRATOS 2016'!$AV:AV,A684)</f>
        <v>0</v>
      </c>
    </row>
    <row r="685" spans="1:5" x14ac:dyDescent="0.2">
      <c r="A685" s="23" t="s">
        <v>1177</v>
      </c>
      <c r="B685" s="8">
        <v>88002493</v>
      </c>
      <c r="C685" s="25" t="s">
        <v>280</v>
      </c>
      <c r="D685" s="21">
        <f>COUNTIFS('CONTRATOS 2016'!AV:AV,A685,'CONTRATOS 2016'!$AI:AI,"&gt;=1")</f>
        <v>0</v>
      </c>
      <c r="E685" s="20">
        <f>SUMIFS('CONTRATOS 2016'!$AI:AI,'CONTRATOS 2016'!$AV:AV,A685)</f>
        <v>0</v>
      </c>
    </row>
    <row r="686" spans="1:5" x14ac:dyDescent="0.2">
      <c r="A686" s="23" t="s">
        <v>310</v>
      </c>
      <c r="B686" s="8">
        <v>5208489</v>
      </c>
      <c r="C686" s="25" t="s">
        <v>178</v>
      </c>
      <c r="D686" s="21">
        <f>COUNTIFS('CONTRATOS 2016'!AV:AV,A686,'CONTRATOS 2016'!$AI:AI,"&gt;=1")</f>
        <v>0</v>
      </c>
      <c r="E686" s="20">
        <f>SUMIFS('CONTRATOS 2016'!$AI:AI,'CONTRATOS 2016'!$AV:AV,A686)</f>
        <v>0</v>
      </c>
    </row>
    <row r="687" spans="1:5" x14ac:dyDescent="0.2">
      <c r="A687" s="23" t="s">
        <v>1458</v>
      </c>
      <c r="B687" s="8">
        <v>80011399</v>
      </c>
      <c r="C687" s="25" t="s">
        <v>162</v>
      </c>
      <c r="D687" s="21">
        <f>COUNTIFS('CONTRATOS 2016'!AV:AV,A687,'CONTRATOS 2016'!$AI:AI,"&gt;=1")</f>
        <v>0</v>
      </c>
      <c r="E687" s="20">
        <f>SUMIFS('CONTRATOS 2016'!$AI:AI,'CONTRATOS 2016'!$AV:AV,A687)</f>
        <v>0</v>
      </c>
    </row>
    <row r="688" spans="1:5" x14ac:dyDescent="0.2">
      <c r="A688" s="23" t="s">
        <v>1144</v>
      </c>
      <c r="B688" s="8">
        <v>84101344</v>
      </c>
      <c r="C688" s="25" t="s">
        <v>203</v>
      </c>
      <c r="D688" s="21">
        <f>COUNTIFS('CONTRATOS 2016'!AV:AV,A688,'CONTRATOS 2016'!$AI:AI,"&gt;=1")</f>
        <v>0</v>
      </c>
      <c r="E688" s="20">
        <f>SUMIFS('CONTRATOS 2016'!$AI:AI,'CONTRATOS 2016'!$AV:AV,A688)</f>
        <v>0</v>
      </c>
    </row>
    <row r="689" spans="1:5" x14ac:dyDescent="0.2">
      <c r="A689" s="23" t="s">
        <v>1075</v>
      </c>
      <c r="B689" s="8">
        <v>80087513</v>
      </c>
      <c r="C689" s="25" t="s">
        <v>166</v>
      </c>
      <c r="D689" s="21">
        <f>COUNTIFS('CONTRATOS 2016'!AV:AV,A689,'CONTRATOS 2016'!$AI:AI,"&gt;=1")</f>
        <v>0</v>
      </c>
      <c r="E689" s="20">
        <f>SUMIFS('CONTRATOS 2016'!$AI:AI,'CONTRATOS 2016'!$AV:AV,A689)</f>
        <v>0</v>
      </c>
    </row>
    <row r="690" spans="1:5" x14ac:dyDescent="0.2">
      <c r="A690" s="23" t="s">
        <v>1385</v>
      </c>
      <c r="B690" s="8">
        <v>1057784149</v>
      </c>
      <c r="C690" s="25" t="s">
        <v>208</v>
      </c>
      <c r="D690" s="21">
        <f>COUNTIFS('CONTRATOS 2016'!AV:AV,A690,'CONTRATOS 2016'!$AI:AI,"&gt;=1")</f>
        <v>0</v>
      </c>
      <c r="E690" s="20">
        <f>SUMIFS('CONTRATOS 2016'!$AI:AI,'CONTRATOS 2016'!$AV:AV,A690)</f>
        <v>0</v>
      </c>
    </row>
    <row r="691" spans="1:5" x14ac:dyDescent="0.2">
      <c r="A691" s="23" t="s">
        <v>913</v>
      </c>
      <c r="B691" s="8">
        <v>75071341</v>
      </c>
      <c r="C691" s="25" t="s">
        <v>175</v>
      </c>
      <c r="D691" s="21">
        <f>COUNTIFS('CONTRATOS 2016'!AV:AV,A691,'CONTRATOS 2016'!$AI:AI,"&gt;=1")</f>
        <v>0</v>
      </c>
      <c r="E691" s="20">
        <f>SUMIFS('CONTRATOS 2016'!$AI:AI,'CONTRATOS 2016'!$AV:AV,A691)</f>
        <v>0</v>
      </c>
    </row>
    <row r="692" spans="1:5" x14ac:dyDescent="0.2">
      <c r="A692" s="23" t="s">
        <v>1435</v>
      </c>
      <c r="B692" s="8">
        <v>1123621115</v>
      </c>
      <c r="C692" s="25" t="s">
        <v>199</v>
      </c>
      <c r="D692" s="21">
        <f>COUNTIFS('CONTRATOS 2016'!AV:AV,A692,'CONTRATOS 2016'!$AI:AI,"&gt;=1")</f>
        <v>0</v>
      </c>
      <c r="E692" s="20">
        <f>SUMIFS('CONTRATOS 2016'!$AI:AI,'CONTRATOS 2016'!$AV:AV,A692)</f>
        <v>0</v>
      </c>
    </row>
    <row r="693" spans="1:5" x14ac:dyDescent="0.2">
      <c r="A693" s="23" t="s">
        <v>1411</v>
      </c>
      <c r="B693" s="8">
        <v>1087989085</v>
      </c>
      <c r="C693" s="25" t="s">
        <v>219</v>
      </c>
      <c r="D693" s="21">
        <f>COUNTIFS('CONTRATOS 2016'!AV:AV,A693,'CONTRATOS 2016'!$AI:AI,"&gt;=1")</f>
        <v>0</v>
      </c>
      <c r="E693" s="20">
        <f>SUMIFS('CONTRATOS 2016'!$AI:AI,'CONTRATOS 2016'!$AV:AV,A693)</f>
        <v>0</v>
      </c>
    </row>
    <row r="694" spans="1:5" x14ac:dyDescent="0.2">
      <c r="A694" s="23" t="s">
        <v>1079</v>
      </c>
      <c r="B694" s="8">
        <v>80123624</v>
      </c>
      <c r="C694" s="25" t="s">
        <v>162</v>
      </c>
      <c r="D694" s="21">
        <f>COUNTIFS('CONTRATOS 2016'!AV:AV,A694,'CONTRATOS 2016'!$AI:AI,"&gt;=1")</f>
        <v>0</v>
      </c>
      <c r="E694" s="20">
        <f>SUMIFS('CONTRATOS 2016'!$AI:AI,'CONTRATOS 2016'!$AV:AV,A694)</f>
        <v>0</v>
      </c>
    </row>
    <row r="695" spans="1:5" x14ac:dyDescent="0.2">
      <c r="A695" s="23" t="s">
        <v>400</v>
      </c>
      <c r="B695" s="8">
        <v>12238175</v>
      </c>
      <c r="C695" s="25" t="s">
        <v>173</v>
      </c>
      <c r="D695" s="21">
        <f>COUNTIFS('CONTRATOS 2016'!AV:AV,A695,'CONTRATOS 2016'!$AI:AI,"&gt;=1")</f>
        <v>0</v>
      </c>
      <c r="E695" s="20">
        <f>SUMIFS('CONTRATOS 2016'!$AI:AI,'CONTRATOS 2016'!$AV:AV,A695)</f>
        <v>0</v>
      </c>
    </row>
    <row r="696" spans="1:5" x14ac:dyDescent="0.2">
      <c r="A696" s="23" t="s">
        <v>1211</v>
      </c>
      <c r="B696" s="8">
        <v>93082196</v>
      </c>
      <c r="C696" s="25" t="s">
        <v>195</v>
      </c>
      <c r="D696" s="21">
        <f>COUNTIFS('CONTRATOS 2016'!AV:AV,A696,'CONTRATOS 2016'!$AI:AI,"&gt;=1")</f>
        <v>0</v>
      </c>
      <c r="E696" s="20">
        <f>SUMIFS('CONTRATOS 2016'!$AI:AI,'CONTRATOS 2016'!$AV:AV,A696)</f>
        <v>0</v>
      </c>
    </row>
    <row r="697" spans="1:5" x14ac:dyDescent="0.2">
      <c r="A697" s="23" t="s">
        <v>1025</v>
      </c>
      <c r="B697" s="8">
        <v>79900772</v>
      </c>
      <c r="C697" s="25" t="s">
        <v>212</v>
      </c>
      <c r="D697" s="21">
        <f>COUNTIFS('CONTRATOS 2016'!AV:AV,A697,'CONTRATOS 2016'!$AI:AI,"&gt;=1")</f>
        <v>0</v>
      </c>
      <c r="E697" s="20">
        <f>SUMIFS('CONTRATOS 2016'!$AI:AI,'CONTRATOS 2016'!$AV:AV,A697)</f>
        <v>0</v>
      </c>
    </row>
    <row r="698" spans="1:5" x14ac:dyDescent="0.2">
      <c r="A698" s="23" t="s">
        <v>458</v>
      </c>
      <c r="B698" s="8">
        <v>16675862</v>
      </c>
      <c r="C698" s="25" t="s">
        <v>235</v>
      </c>
      <c r="D698" s="21">
        <f>COUNTIFS('CONTRATOS 2016'!AV:AV,A698,'CONTRATOS 2016'!$AI:AI,"&gt;=1")</f>
        <v>0</v>
      </c>
      <c r="E698" s="20">
        <f>SUMIFS('CONTRATOS 2016'!$AI:AI,'CONTRATOS 2016'!$AV:AV,A698)</f>
        <v>0</v>
      </c>
    </row>
    <row r="699" spans="1:5" x14ac:dyDescent="0.2">
      <c r="A699" s="23" t="s">
        <v>1014</v>
      </c>
      <c r="B699" s="8">
        <v>79819836</v>
      </c>
      <c r="C699" s="25" t="s">
        <v>191</v>
      </c>
      <c r="D699" s="21">
        <f>COUNTIFS('CONTRATOS 2016'!AV:AV,A699,'CONTRATOS 2016'!$AI:AI,"&gt;=1")</f>
        <v>0</v>
      </c>
      <c r="E699" s="20">
        <f>SUMIFS('CONTRATOS 2016'!$AI:AI,'CONTRATOS 2016'!$AV:AV,A699)</f>
        <v>0</v>
      </c>
    </row>
    <row r="700" spans="1:5" x14ac:dyDescent="0.2">
      <c r="A700" s="23" t="s">
        <v>372</v>
      </c>
      <c r="B700" s="8">
        <v>10185696</v>
      </c>
      <c r="C700" s="25" t="s">
        <v>164</v>
      </c>
      <c r="D700" s="21">
        <f>COUNTIFS('CONTRATOS 2016'!AV:AV,A700,'CONTRATOS 2016'!$AI:AI,"&gt;=1")</f>
        <v>0</v>
      </c>
      <c r="E700" s="20">
        <f>SUMIFS('CONTRATOS 2016'!$AI:AI,'CONTRATOS 2016'!$AV:AV,A700)</f>
        <v>0</v>
      </c>
    </row>
    <row r="701" spans="1:5" x14ac:dyDescent="0.2">
      <c r="A701" s="23" t="s">
        <v>1183</v>
      </c>
      <c r="B701" s="8">
        <v>88218405</v>
      </c>
      <c r="C701" s="25" t="s">
        <v>207</v>
      </c>
      <c r="D701" s="21">
        <f>COUNTIFS('CONTRATOS 2016'!AV:AV,A701,'CONTRATOS 2016'!$AI:AI,"&gt;=1")</f>
        <v>0</v>
      </c>
      <c r="E701" s="20">
        <f>SUMIFS('CONTRATOS 2016'!$AI:AI,'CONTRATOS 2016'!$AV:AV,A701)</f>
        <v>0</v>
      </c>
    </row>
    <row r="702" spans="1:5" x14ac:dyDescent="0.2">
      <c r="A702" s="23" t="s">
        <v>916</v>
      </c>
      <c r="B702" s="8">
        <v>75083250</v>
      </c>
      <c r="C702" s="25" t="s">
        <v>162</v>
      </c>
      <c r="D702" s="21">
        <f>COUNTIFS('CONTRATOS 2016'!AV:AV,A702,'CONTRATOS 2016'!$AI:AI,"&gt;=1")</f>
        <v>0</v>
      </c>
      <c r="E702" s="20">
        <f>SUMIFS('CONTRATOS 2016'!$AI:AI,'CONTRATOS 2016'!$AV:AV,A702)</f>
        <v>0</v>
      </c>
    </row>
    <row r="703" spans="1:5" x14ac:dyDescent="0.2">
      <c r="A703" s="23" t="s">
        <v>1254</v>
      </c>
      <c r="B703" s="8">
        <v>98398624</v>
      </c>
      <c r="C703" s="25" t="s">
        <v>177</v>
      </c>
      <c r="D703" s="21">
        <f>COUNTIFS('CONTRATOS 2016'!AV:AV,A703,'CONTRATOS 2016'!$AI:AI,"&gt;=1")</f>
        <v>0</v>
      </c>
      <c r="E703" s="20">
        <f>SUMIFS('CONTRATOS 2016'!$AI:AI,'CONTRATOS 2016'!$AV:AV,A703)</f>
        <v>0</v>
      </c>
    </row>
    <row r="704" spans="1:5" x14ac:dyDescent="0.2">
      <c r="A704" s="23" t="s">
        <v>356</v>
      </c>
      <c r="B704" s="8">
        <v>9695407</v>
      </c>
      <c r="C704" s="25" t="s">
        <v>206</v>
      </c>
      <c r="D704" s="21">
        <f>COUNTIFS('CONTRATOS 2016'!AV:AV,A704,'CONTRATOS 2016'!$AI:AI,"&gt;=1")</f>
        <v>0</v>
      </c>
      <c r="E704" s="20">
        <f>SUMIFS('CONTRATOS 2016'!$AI:AI,'CONTRATOS 2016'!$AV:AV,A704)</f>
        <v>0</v>
      </c>
    </row>
    <row r="705" spans="1:5" x14ac:dyDescent="0.2">
      <c r="A705" s="23" t="s">
        <v>979</v>
      </c>
      <c r="B705" s="8">
        <v>79566581</v>
      </c>
      <c r="C705" s="25" t="s">
        <v>198</v>
      </c>
      <c r="D705" s="21">
        <f>COUNTIFS('CONTRATOS 2016'!AV:AV,A705,'CONTRATOS 2016'!$AI:AI,"&gt;=1")</f>
        <v>0</v>
      </c>
      <c r="E705" s="20">
        <f>SUMIFS('CONTRATOS 2016'!$AI:AI,'CONTRATOS 2016'!$AV:AV,A705)</f>
        <v>0</v>
      </c>
    </row>
    <row r="706" spans="1:5" x14ac:dyDescent="0.2">
      <c r="A706" s="23" t="s">
        <v>69</v>
      </c>
      <c r="B706" s="8">
        <v>79399984</v>
      </c>
      <c r="C706" s="25" t="s">
        <v>219</v>
      </c>
      <c r="D706" s="21">
        <f>COUNTIFS('CONTRATOS 2016'!AV:AV,A706,'CONTRATOS 2016'!$AI:AI,"&gt;=1")</f>
        <v>0</v>
      </c>
      <c r="E706" s="20">
        <f>SUMIFS('CONTRATOS 2016'!$AI:AI,'CONTRATOS 2016'!$AV:AV,A706)</f>
        <v>0</v>
      </c>
    </row>
    <row r="707" spans="1:5" x14ac:dyDescent="0.2">
      <c r="A707" s="23" t="s">
        <v>1137</v>
      </c>
      <c r="B707" s="8">
        <v>80904213</v>
      </c>
      <c r="C707" s="25" t="s">
        <v>162</v>
      </c>
      <c r="D707" s="21">
        <f>COUNTIFS('CONTRATOS 2016'!AV:AV,A707,'CONTRATOS 2016'!$AI:AI,"&gt;=1")</f>
        <v>0</v>
      </c>
      <c r="E707" s="20">
        <f>SUMIFS('CONTRATOS 2016'!$AI:AI,'CONTRATOS 2016'!$AV:AV,A707)</f>
        <v>0</v>
      </c>
    </row>
    <row r="708" spans="1:5" x14ac:dyDescent="0.2">
      <c r="A708" s="23" t="s">
        <v>959</v>
      </c>
      <c r="B708" s="8">
        <v>79373199</v>
      </c>
      <c r="C708" s="25" t="s">
        <v>272</v>
      </c>
      <c r="D708" s="21">
        <f>COUNTIFS('CONTRATOS 2016'!AV:AV,A708,'CONTRATOS 2016'!$AI:AI,"&gt;=1")</f>
        <v>0</v>
      </c>
      <c r="E708" s="20">
        <f>SUMIFS('CONTRATOS 2016'!$AI:AI,'CONTRATOS 2016'!$AV:AV,A708)</f>
        <v>0</v>
      </c>
    </row>
    <row r="709" spans="1:5" x14ac:dyDescent="0.2">
      <c r="A709" s="23" t="s">
        <v>1216</v>
      </c>
      <c r="B709" s="8">
        <v>93384877</v>
      </c>
      <c r="C709" s="25" t="s">
        <v>162</v>
      </c>
      <c r="D709" s="21">
        <f>COUNTIFS('CONTRATOS 2016'!AV:AV,A709,'CONTRATOS 2016'!$AI:AI,"&gt;=1")</f>
        <v>0</v>
      </c>
      <c r="E709" s="20">
        <f>SUMIFS('CONTRATOS 2016'!$AI:AI,'CONTRATOS 2016'!$AV:AV,A709)</f>
        <v>0</v>
      </c>
    </row>
    <row r="710" spans="1:5" x14ac:dyDescent="0.2">
      <c r="A710" s="23" t="s">
        <v>364</v>
      </c>
      <c r="B710" s="8">
        <v>10005627</v>
      </c>
      <c r="C710" s="25" t="s">
        <v>174</v>
      </c>
      <c r="D710" s="21">
        <f>COUNTIFS('CONTRATOS 2016'!AV:AV,A710,'CONTRATOS 2016'!$AI:AI,"&gt;=1")</f>
        <v>0</v>
      </c>
      <c r="E710" s="20">
        <f>SUMIFS('CONTRATOS 2016'!$AI:AI,'CONTRATOS 2016'!$AV:AV,A710)</f>
        <v>0</v>
      </c>
    </row>
    <row r="711" spans="1:5" x14ac:dyDescent="0.2">
      <c r="A711" s="23" t="s">
        <v>1185</v>
      </c>
      <c r="B711" s="8">
        <v>88222996</v>
      </c>
      <c r="C711" s="25" t="s">
        <v>211</v>
      </c>
      <c r="D711" s="21">
        <f>COUNTIFS('CONTRATOS 2016'!AV:AV,A711,'CONTRATOS 2016'!$AI:AI,"&gt;=1")</f>
        <v>0</v>
      </c>
      <c r="E711" s="20">
        <f>SUMIFS('CONTRATOS 2016'!$AI:AI,'CONTRATOS 2016'!$AV:AV,A711)</f>
        <v>0</v>
      </c>
    </row>
    <row r="712" spans="1:5" x14ac:dyDescent="0.2">
      <c r="A712" s="23" t="s">
        <v>919</v>
      </c>
      <c r="B712" s="8">
        <v>75098145</v>
      </c>
      <c r="C712" s="25" t="s">
        <v>245</v>
      </c>
      <c r="D712" s="21">
        <f>COUNTIFS('CONTRATOS 2016'!AV:AV,A712,'CONTRATOS 2016'!$AI:AI,"&gt;=1")</f>
        <v>0</v>
      </c>
      <c r="E712" s="20">
        <f>SUMIFS('CONTRATOS 2016'!$AI:AI,'CONTRATOS 2016'!$AV:AV,A712)</f>
        <v>0</v>
      </c>
    </row>
    <row r="713" spans="1:5" x14ac:dyDescent="0.2">
      <c r="A713" s="23" t="s">
        <v>74</v>
      </c>
      <c r="B713" s="8">
        <v>87942226</v>
      </c>
      <c r="C713" s="25" t="s">
        <v>241</v>
      </c>
      <c r="D713" s="21">
        <f>COUNTIFS('CONTRATOS 2016'!AV:AV,A713,'CONTRATOS 2016'!$AI:AI,"&gt;=1")</f>
        <v>0</v>
      </c>
      <c r="E713" s="20">
        <f>SUMIFS('CONTRATOS 2016'!$AI:AI,'CONTRATOS 2016'!$AV:AV,A713)</f>
        <v>0</v>
      </c>
    </row>
    <row r="714" spans="1:5" x14ac:dyDescent="0.2">
      <c r="A714" s="23" t="s">
        <v>867</v>
      </c>
      <c r="B714" s="8">
        <v>72188124</v>
      </c>
      <c r="C714" s="25" t="s">
        <v>168</v>
      </c>
      <c r="D714" s="21">
        <f>COUNTIFS('CONTRATOS 2016'!AV:AV,A714,'CONTRATOS 2016'!$AI:AI,"&gt;=1")</f>
        <v>0</v>
      </c>
      <c r="E714" s="20">
        <f>SUMIFS('CONTRATOS 2016'!$AI:AI,'CONTRATOS 2016'!$AV:AV,A714)</f>
        <v>0</v>
      </c>
    </row>
    <row r="715" spans="1:5" x14ac:dyDescent="0.2">
      <c r="A715" s="23" t="s">
        <v>1404</v>
      </c>
      <c r="B715" s="8">
        <v>1085254926</v>
      </c>
      <c r="C715" s="25" t="s">
        <v>223</v>
      </c>
      <c r="D715" s="21">
        <f>COUNTIFS('CONTRATOS 2016'!AV:AV,A715,'CONTRATOS 2016'!$AI:AI,"&gt;=1")</f>
        <v>0</v>
      </c>
      <c r="E715" s="20">
        <f>SUMIFS('CONTRATOS 2016'!$AI:AI,'CONTRATOS 2016'!$AV:AV,A715)</f>
        <v>0</v>
      </c>
    </row>
    <row r="716" spans="1:5" x14ac:dyDescent="0.2">
      <c r="A716" s="23" t="s">
        <v>98</v>
      </c>
      <c r="B716" s="8">
        <v>94486941</v>
      </c>
      <c r="C716" s="25" t="s">
        <v>214</v>
      </c>
      <c r="D716" s="21">
        <f>COUNTIFS('CONTRATOS 2016'!AV:AV,A716,'CONTRATOS 2016'!$AI:AI,"&gt;=1")</f>
        <v>1</v>
      </c>
      <c r="E716" s="20">
        <f>SUMIFS('CONTRATOS 2016'!$AI:AI,'CONTRATOS 2016'!$AV:AV,A716)</f>
        <v>280000</v>
      </c>
    </row>
    <row r="717" spans="1:5" x14ac:dyDescent="0.2">
      <c r="A717" s="23" t="s">
        <v>451</v>
      </c>
      <c r="B717" s="8">
        <v>16079710</v>
      </c>
      <c r="C717" s="25" t="s">
        <v>174</v>
      </c>
      <c r="D717" s="21">
        <f>COUNTIFS('CONTRATOS 2016'!AV:AV,A717,'CONTRATOS 2016'!$AI:AI,"&gt;=1")</f>
        <v>0</v>
      </c>
      <c r="E717" s="20">
        <f>SUMIFS('CONTRATOS 2016'!$AI:AI,'CONTRATOS 2016'!$AV:AV,A717)</f>
        <v>0</v>
      </c>
    </row>
    <row r="718" spans="1:5" x14ac:dyDescent="0.2">
      <c r="A718" s="23" t="s">
        <v>66</v>
      </c>
      <c r="B718" s="8">
        <v>80227517</v>
      </c>
      <c r="C718" s="25" t="s">
        <v>241</v>
      </c>
      <c r="D718" s="21">
        <f>COUNTIFS('CONTRATOS 2016'!AV:AV,A718,'CONTRATOS 2016'!$AI:AI,"&gt;=1")</f>
        <v>0</v>
      </c>
      <c r="E718" s="20">
        <f>SUMIFS('CONTRATOS 2016'!$AI:AI,'CONTRATOS 2016'!$AV:AV,A718)</f>
        <v>0</v>
      </c>
    </row>
    <row r="719" spans="1:5" x14ac:dyDescent="0.2">
      <c r="A719" s="23" t="s">
        <v>64</v>
      </c>
      <c r="B719" s="8">
        <v>5820885</v>
      </c>
      <c r="C719" s="25" t="s">
        <v>179</v>
      </c>
      <c r="D719" s="21">
        <f>COUNTIFS('CONTRATOS 2016'!AV:AV,A719,'CONTRATOS 2016'!$AI:AI,"&gt;=1")</f>
        <v>0</v>
      </c>
      <c r="E719" s="20">
        <f>SUMIFS('CONTRATOS 2016'!$AI:AI,'CONTRATOS 2016'!$AV:AV,A719)</f>
        <v>0</v>
      </c>
    </row>
    <row r="720" spans="1:5" x14ac:dyDescent="0.2">
      <c r="A720" s="23" t="s">
        <v>1287</v>
      </c>
      <c r="B720" s="8">
        <v>1014237065</v>
      </c>
      <c r="C720" s="25" t="s">
        <v>208</v>
      </c>
      <c r="D720" s="21">
        <f>COUNTIFS('CONTRATOS 2016'!AV:AV,A720,'CONTRATOS 2016'!$AI:AI,"&gt;=1")</f>
        <v>0</v>
      </c>
      <c r="E720" s="20">
        <f>SUMIFS('CONTRATOS 2016'!$AI:AI,'CONTRATOS 2016'!$AV:AV,A720)</f>
        <v>0</v>
      </c>
    </row>
    <row r="721" spans="1:5" x14ac:dyDescent="0.2">
      <c r="A721" s="23" t="s">
        <v>1407</v>
      </c>
      <c r="B721" s="8">
        <v>1085273573</v>
      </c>
      <c r="C721" s="25" t="s">
        <v>162</v>
      </c>
      <c r="D721" s="21">
        <f>COUNTIFS('CONTRATOS 2016'!AV:AV,A721,'CONTRATOS 2016'!$AI:AI,"&gt;=1")</f>
        <v>0</v>
      </c>
      <c r="E721" s="20">
        <f>SUMIFS('CONTRATOS 2016'!$AI:AI,'CONTRATOS 2016'!$AV:AV,A721)</f>
        <v>0</v>
      </c>
    </row>
    <row r="722" spans="1:5" x14ac:dyDescent="0.2">
      <c r="A722" s="23" t="s">
        <v>28</v>
      </c>
      <c r="B722" s="8">
        <v>52853481</v>
      </c>
      <c r="C722" s="25" t="s">
        <v>264</v>
      </c>
      <c r="D722" s="21">
        <f>COUNTIFS('CONTRATOS 2016'!AV:AV,A722,'CONTRATOS 2016'!$AI:AI,"&gt;=1")</f>
        <v>0</v>
      </c>
      <c r="E722" s="20">
        <f>SUMIFS('CONTRATOS 2016'!$AI:AI,'CONTRATOS 2016'!$AV:AV,A722)</f>
        <v>0</v>
      </c>
    </row>
    <row r="723" spans="1:5" x14ac:dyDescent="0.2">
      <c r="A723" s="23" t="s">
        <v>357</v>
      </c>
      <c r="B723" s="8">
        <v>9739447</v>
      </c>
      <c r="C723" s="25" t="s">
        <v>162</v>
      </c>
      <c r="D723" s="21">
        <f>COUNTIFS('CONTRATOS 2016'!AV:AV,A723,'CONTRATOS 2016'!$AI:AI,"&gt;=1")</f>
        <v>0</v>
      </c>
      <c r="E723" s="20">
        <f>SUMIFS('CONTRATOS 2016'!$AI:AI,'CONTRATOS 2016'!$AV:AV,A723)</f>
        <v>0</v>
      </c>
    </row>
    <row r="724" spans="1:5" x14ac:dyDescent="0.2">
      <c r="A724" s="23" t="s">
        <v>415</v>
      </c>
      <c r="B724" s="8">
        <v>12988095</v>
      </c>
      <c r="C724" s="25" t="s">
        <v>173</v>
      </c>
      <c r="D724" s="21">
        <f>COUNTIFS('CONTRATOS 2016'!AV:AV,A724,'CONTRATOS 2016'!$AI:AI,"&gt;=1")</f>
        <v>0</v>
      </c>
      <c r="E724" s="20">
        <f>SUMIFS('CONTRATOS 2016'!$AI:AI,'CONTRATOS 2016'!$AV:AV,A724)</f>
        <v>0</v>
      </c>
    </row>
    <row r="725" spans="1:5" x14ac:dyDescent="0.2">
      <c r="A725" s="23" t="s">
        <v>526</v>
      </c>
      <c r="B725" s="8">
        <v>24742630</v>
      </c>
      <c r="C725" s="25" t="s">
        <v>187</v>
      </c>
      <c r="D725" s="21">
        <f>COUNTIFS('CONTRATOS 2016'!AV:AV,A725,'CONTRATOS 2016'!$AI:AI,"&gt;=1")</f>
        <v>0</v>
      </c>
      <c r="E725" s="20">
        <f>SUMIFS('CONTRATOS 2016'!$AI:AI,'CONTRATOS 2016'!$AV:AV,A725)</f>
        <v>0</v>
      </c>
    </row>
    <row r="726" spans="1:5" x14ac:dyDescent="0.2">
      <c r="A726" s="23" t="s">
        <v>1310</v>
      </c>
      <c r="B726" s="8">
        <v>1019064139</v>
      </c>
      <c r="C726" s="25" t="s">
        <v>162</v>
      </c>
      <c r="D726" s="21">
        <f>COUNTIFS('CONTRATOS 2016'!AV:AV,A726,'CONTRATOS 2016'!$AI:AI,"&gt;=1")</f>
        <v>0</v>
      </c>
      <c r="E726" s="20">
        <f>SUMIFS('CONTRATOS 2016'!$AI:AI,'CONTRATOS 2016'!$AV:AV,A726)</f>
        <v>0</v>
      </c>
    </row>
    <row r="727" spans="1:5" x14ac:dyDescent="0.2">
      <c r="A727" s="23" t="s">
        <v>1326</v>
      </c>
      <c r="B727" s="8">
        <v>1024501089</v>
      </c>
      <c r="C727" s="25" t="s">
        <v>162</v>
      </c>
      <c r="D727" s="21">
        <f>COUNTIFS('CONTRATOS 2016'!AV:AV,A727,'CONTRATOS 2016'!$AI:AI,"&gt;=1")</f>
        <v>0</v>
      </c>
      <c r="E727" s="20">
        <f>SUMIFS('CONTRATOS 2016'!$AI:AI,'CONTRATOS 2016'!$AV:AV,A727)</f>
        <v>0</v>
      </c>
    </row>
    <row r="728" spans="1:5" x14ac:dyDescent="0.2">
      <c r="A728" s="23" t="s">
        <v>133</v>
      </c>
      <c r="B728" s="8">
        <v>1024501089</v>
      </c>
      <c r="C728" s="25" t="s">
        <v>163</v>
      </c>
      <c r="D728" s="21">
        <f>COUNTIFS('CONTRATOS 2016'!AV:AV,A728,'CONTRATOS 2016'!$AI:AI,"&gt;=1")</f>
        <v>0</v>
      </c>
      <c r="E728" s="20">
        <f>SUMIFS('CONTRATOS 2016'!$AI:AI,'CONTRATOS 2016'!$AV:AV,A728)</f>
        <v>0</v>
      </c>
    </row>
    <row r="729" spans="1:5" x14ac:dyDescent="0.2">
      <c r="A729" s="23" t="s">
        <v>333</v>
      </c>
      <c r="B729" s="8">
        <v>7363503</v>
      </c>
      <c r="C729" s="25" t="s">
        <v>193</v>
      </c>
      <c r="D729" s="21">
        <f>COUNTIFS('CONTRATOS 2016'!AV:AV,A729,'CONTRATOS 2016'!$AI:AI,"&gt;=1")</f>
        <v>0</v>
      </c>
      <c r="E729" s="20">
        <f>SUMIFS('CONTRATOS 2016'!$AI:AI,'CONTRATOS 2016'!$AV:AV,A729)</f>
        <v>0</v>
      </c>
    </row>
    <row r="730" spans="1:5" x14ac:dyDescent="0.2">
      <c r="A730" s="23" t="s">
        <v>352</v>
      </c>
      <c r="B730" s="8">
        <v>9104614</v>
      </c>
      <c r="C730" s="25" t="s">
        <v>204</v>
      </c>
      <c r="D730" s="21">
        <f>COUNTIFS('CONTRATOS 2016'!AV:AV,A730,'CONTRATOS 2016'!$AI:AI,"&gt;=1")</f>
        <v>0</v>
      </c>
      <c r="E730" s="20">
        <f>SUMIFS('CONTRATOS 2016'!$AI:AI,'CONTRATOS 2016'!$AV:AV,A730)</f>
        <v>0</v>
      </c>
    </row>
    <row r="731" spans="1:5" x14ac:dyDescent="0.2">
      <c r="A731" s="23" t="s">
        <v>454</v>
      </c>
      <c r="B731" s="8">
        <v>16285176</v>
      </c>
      <c r="C731" s="25" t="s">
        <v>172</v>
      </c>
      <c r="D731" s="21">
        <f>COUNTIFS('CONTRATOS 2016'!AV:AV,A731,'CONTRATOS 2016'!$AI:AI,"&gt;=1")</f>
        <v>0</v>
      </c>
      <c r="E731" s="20">
        <f>SUMIFS('CONTRATOS 2016'!$AI:AI,'CONTRATOS 2016'!$AV:AV,A731)</f>
        <v>0</v>
      </c>
    </row>
    <row r="732" spans="1:5" x14ac:dyDescent="0.2">
      <c r="A732" s="23" t="s">
        <v>967</v>
      </c>
      <c r="B732" s="8">
        <v>79415172</v>
      </c>
      <c r="C732" s="25" t="s">
        <v>208</v>
      </c>
      <c r="D732" s="21">
        <f>COUNTIFS('CONTRATOS 2016'!AV:AV,A732,'CONTRATOS 2016'!$AI:AI,"&gt;=1")</f>
        <v>0</v>
      </c>
      <c r="E732" s="20">
        <f>SUMIFS('CONTRATOS 2016'!$AI:AI,'CONTRATOS 2016'!$AV:AV,A732)</f>
        <v>0</v>
      </c>
    </row>
    <row r="733" spans="1:5" x14ac:dyDescent="0.2">
      <c r="A733" s="23" t="s">
        <v>1346</v>
      </c>
      <c r="B733" s="8">
        <v>1032369337</v>
      </c>
      <c r="C733" s="25" t="s">
        <v>162</v>
      </c>
      <c r="D733" s="21">
        <f>COUNTIFS('CONTRATOS 2016'!AV:AV,A733,'CONTRATOS 2016'!$AI:AI,"&gt;=1")</f>
        <v>0</v>
      </c>
      <c r="E733" s="20">
        <f>SUMIFS('CONTRATOS 2016'!$AI:AI,'CONTRATOS 2016'!$AV:AV,A733)</f>
        <v>0</v>
      </c>
    </row>
    <row r="734" spans="1:5" x14ac:dyDescent="0.2">
      <c r="A734" s="23" t="s">
        <v>947</v>
      </c>
      <c r="B734" s="8">
        <v>79200737</v>
      </c>
      <c r="C734" s="25" t="s">
        <v>163</v>
      </c>
      <c r="D734" s="21">
        <f>COUNTIFS('CONTRATOS 2016'!AV:AV,A734,'CONTRATOS 2016'!$AI:AI,"&gt;=1")</f>
        <v>0</v>
      </c>
      <c r="E734" s="20">
        <f>SUMIFS('CONTRATOS 2016'!$AI:AI,'CONTRATOS 2016'!$AV:AV,A734)</f>
        <v>0</v>
      </c>
    </row>
    <row r="735" spans="1:5" x14ac:dyDescent="0.2">
      <c r="A735" s="23" t="s">
        <v>889</v>
      </c>
      <c r="B735" s="8">
        <v>73135779</v>
      </c>
      <c r="C735" s="25" t="s">
        <v>173</v>
      </c>
      <c r="D735" s="21">
        <f>COUNTIFS('CONTRATOS 2016'!AV:AV,A735,'CONTRATOS 2016'!$AI:AI,"&gt;=1")</f>
        <v>0</v>
      </c>
      <c r="E735" s="20">
        <f>SUMIFS('CONTRATOS 2016'!$AI:AI,'CONTRATOS 2016'!$AV:AV,A735)</f>
        <v>0</v>
      </c>
    </row>
    <row r="736" spans="1:5" x14ac:dyDescent="0.2">
      <c r="A736" s="23" t="s">
        <v>485</v>
      </c>
      <c r="B736" s="8">
        <v>19242559</v>
      </c>
      <c r="C736" s="25" t="s">
        <v>239</v>
      </c>
      <c r="D736" s="21">
        <f>COUNTIFS('CONTRATOS 2016'!AV:AV,A736,'CONTRATOS 2016'!$AI:AI,"&gt;=1")</f>
        <v>0</v>
      </c>
      <c r="E736" s="20">
        <f>SUMIFS('CONTRATOS 2016'!$AI:AI,'CONTRATOS 2016'!$AV:AV,A736)</f>
        <v>0</v>
      </c>
    </row>
    <row r="737" spans="1:5" x14ac:dyDescent="0.2">
      <c r="A737" s="23" t="s">
        <v>429</v>
      </c>
      <c r="B737" s="8">
        <v>13617198</v>
      </c>
      <c r="C737" s="25" t="s">
        <v>189</v>
      </c>
      <c r="D737" s="21">
        <f>COUNTIFS('CONTRATOS 2016'!AV:AV,A737,'CONTRATOS 2016'!$AI:AI,"&gt;=1")</f>
        <v>0</v>
      </c>
      <c r="E737" s="20">
        <f>SUMIFS('CONTRATOS 2016'!$AI:AI,'CONTRATOS 2016'!$AV:AV,A737)</f>
        <v>0</v>
      </c>
    </row>
    <row r="738" spans="1:5" x14ac:dyDescent="0.2">
      <c r="A738" s="23" t="s">
        <v>1337</v>
      </c>
      <c r="B738" s="8">
        <v>1030561678</v>
      </c>
      <c r="C738" s="25" t="s">
        <v>162</v>
      </c>
      <c r="D738" s="21">
        <f>COUNTIFS('CONTRATOS 2016'!AV:AV,A738,'CONTRATOS 2016'!$AI:AI,"&gt;=1")</f>
        <v>0</v>
      </c>
      <c r="E738" s="20">
        <f>SUMIFS('CONTRATOS 2016'!$AI:AI,'CONTRATOS 2016'!$AV:AV,A738)</f>
        <v>0</v>
      </c>
    </row>
    <row r="739" spans="1:5" x14ac:dyDescent="0.2">
      <c r="A739" s="23" t="s">
        <v>1454</v>
      </c>
      <c r="B739" s="8">
        <v>1144155284</v>
      </c>
      <c r="C739" s="25" t="s">
        <v>162</v>
      </c>
      <c r="D739" s="21">
        <f>COUNTIFS('CONTRATOS 2016'!AV:AV,A739,'CONTRATOS 2016'!$AI:AI,"&gt;=1")</f>
        <v>0</v>
      </c>
      <c r="E739" s="20">
        <f>SUMIFS('CONTRATOS 2016'!$AI:AI,'CONTRATOS 2016'!$AV:AV,A739)</f>
        <v>0</v>
      </c>
    </row>
    <row r="740" spans="1:5" x14ac:dyDescent="0.2">
      <c r="A740" s="23" t="s">
        <v>651</v>
      </c>
      <c r="B740" s="8">
        <v>50938512</v>
      </c>
      <c r="C740" s="25" t="s">
        <v>248</v>
      </c>
      <c r="D740" s="21">
        <f>COUNTIFS('CONTRATOS 2016'!AV:AV,A740,'CONTRATOS 2016'!$AI:AI,"&gt;=1")</f>
        <v>0</v>
      </c>
      <c r="E740" s="20">
        <f>SUMIFS('CONTRATOS 2016'!$AI:AI,'CONTRATOS 2016'!$AV:AV,A740)</f>
        <v>0</v>
      </c>
    </row>
    <row r="741" spans="1:5" x14ac:dyDescent="0.2">
      <c r="A741" s="23" t="s">
        <v>805</v>
      </c>
      <c r="B741" s="8">
        <v>53130401</v>
      </c>
      <c r="C741" s="25" t="s">
        <v>254</v>
      </c>
      <c r="D741" s="21">
        <f>COUNTIFS('CONTRATOS 2016'!AV:AV,A741,'CONTRATOS 2016'!$AI:AI,"&gt;=1")</f>
        <v>0</v>
      </c>
      <c r="E741" s="20">
        <f>SUMIFS('CONTRATOS 2016'!$AI:AI,'CONTRATOS 2016'!$AV:AV,A741)</f>
        <v>0</v>
      </c>
    </row>
    <row r="742" spans="1:5" x14ac:dyDescent="0.2">
      <c r="A742" s="23" t="s">
        <v>1410</v>
      </c>
      <c r="B742" s="8">
        <v>1087410893</v>
      </c>
      <c r="C742" s="25" t="s">
        <v>223</v>
      </c>
      <c r="D742" s="21">
        <f>COUNTIFS('CONTRATOS 2016'!AV:AV,A742,'CONTRATOS 2016'!$AI:AI,"&gt;=1")</f>
        <v>0</v>
      </c>
      <c r="E742" s="20">
        <f>SUMIFS('CONTRATOS 2016'!$AI:AI,'CONTRATOS 2016'!$AV:AV,A742)</f>
        <v>0</v>
      </c>
    </row>
    <row r="743" spans="1:5" x14ac:dyDescent="0.2">
      <c r="A743" s="23" t="s">
        <v>578</v>
      </c>
      <c r="B743" s="8">
        <v>36665972</v>
      </c>
      <c r="C743" s="25" t="s">
        <v>244</v>
      </c>
      <c r="D743" s="21">
        <f>COUNTIFS('CONTRATOS 2016'!AV:AV,A743,'CONTRATOS 2016'!$AI:AI,"&gt;=1")</f>
        <v>0</v>
      </c>
      <c r="E743" s="20">
        <f>SUMIFS('CONTRATOS 2016'!$AI:AI,'CONTRATOS 2016'!$AV:AV,A743)</f>
        <v>0</v>
      </c>
    </row>
    <row r="744" spans="1:5" x14ac:dyDescent="0.2">
      <c r="A744" s="23" t="s">
        <v>694</v>
      </c>
      <c r="B744" s="8">
        <v>52212042</v>
      </c>
      <c r="C744" s="25" t="s">
        <v>192</v>
      </c>
      <c r="D744" s="21">
        <f>COUNTIFS('CONTRATOS 2016'!AV:AV,A744,'CONTRATOS 2016'!$AI:AI,"&gt;=1")</f>
        <v>0</v>
      </c>
      <c r="E744" s="20">
        <f>SUMIFS('CONTRATOS 2016'!$AI:AI,'CONTRATOS 2016'!$AV:AV,A744)</f>
        <v>0</v>
      </c>
    </row>
    <row r="745" spans="1:5" x14ac:dyDescent="0.2">
      <c r="A745" s="23" t="s">
        <v>33</v>
      </c>
      <c r="B745" s="8">
        <v>98428631</v>
      </c>
      <c r="C745" s="25" t="s">
        <v>163</v>
      </c>
      <c r="D745" s="21">
        <f>COUNTIFS('CONTRATOS 2016'!AV:AV,A745,'CONTRATOS 2016'!$AI:AI,"&gt;=1")</f>
        <v>0</v>
      </c>
      <c r="E745" s="20">
        <f>SUMIFS('CONTRATOS 2016'!$AI:AI,'CONTRATOS 2016'!$AV:AV,A745)</f>
        <v>0</v>
      </c>
    </row>
    <row r="746" spans="1:5" x14ac:dyDescent="0.2">
      <c r="A746" s="23" t="s">
        <v>650</v>
      </c>
      <c r="B746" s="8">
        <v>49721853</v>
      </c>
      <c r="C746" s="25" t="s">
        <v>164</v>
      </c>
      <c r="D746" s="21">
        <f>COUNTIFS('CONTRATOS 2016'!AV:AV,A746,'CONTRATOS 2016'!$AI:AI,"&gt;=1")</f>
        <v>0</v>
      </c>
      <c r="E746" s="20">
        <f>SUMIFS('CONTRATOS 2016'!$AI:AI,'CONTRATOS 2016'!$AV:AV,A746)</f>
        <v>0</v>
      </c>
    </row>
    <row r="747" spans="1:5" x14ac:dyDescent="0.2">
      <c r="A747" s="23" t="s">
        <v>1143</v>
      </c>
      <c r="B747" s="8">
        <v>84083363</v>
      </c>
      <c r="C747" s="25" t="s">
        <v>203</v>
      </c>
      <c r="D747" s="21">
        <f>COUNTIFS('CONTRATOS 2016'!AV:AV,A747,'CONTRATOS 2016'!$AI:AI,"&gt;=1")</f>
        <v>0</v>
      </c>
      <c r="E747" s="20">
        <f>SUMIFS('CONTRATOS 2016'!$AI:AI,'CONTRATOS 2016'!$AV:AV,A747)</f>
        <v>0</v>
      </c>
    </row>
    <row r="748" spans="1:5" x14ac:dyDescent="0.2">
      <c r="A748" s="23" t="s">
        <v>745</v>
      </c>
      <c r="B748" s="8">
        <v>52760263</v>
      </c>
      <c r="C748" s="25" t="s">
        <v>182</v>
      </c>
      <c r="D748" s="21">
        <f>COUNTIFS('CONTRATOS 2016'!AV:AV,A748,'CONTRATOS 2016'!$AI:AI,"&gt;=1")</f>
        <v>0</v>
      </c>
      <c r="E748" s="20">
        <f>SUMIFS('CONTRATOS 2016'!$AI:AI,'CONTRATOS 2016'!$AV:AV,A748)</f>
        <v>0</v>
      </c>
    </row>
    <row r="749" spans="1:5" x14ac:dyDescent="0.2">
      <c r="A749" s="23" t="s">
        <v>741</v>
      </c>
      <c r="B749" s="8">
        <v>52699112</v>
      </c>
      <c r="C749" s="25" t="s">
        <v>162</v>
      </c>
      <c r="D749" s="21">
        <f>COUNTIFS('CONTRATOS 2016'!AV:AV,A749,'CONTRATOS 2016'!$AI:AI,"&gt;=1")</f>
        <v>0</v>
      </c>
      <c r="E749" s="20">
        <f>SUMIFS('CONTRATOS 2016'!$AI:AI,'CONTRATOS 2016'!$AV:AV,A749)</f>
        <v>0</v>
      </c>
    </row>
    <row r="750" spans="1:5" x14ac:dyDescent="0.2">
      <c r="A750" s="23" t="s">
        <v>1106</v>
      </c>
      <c r="B750" s="8">
        <v>80257008</v>
      </c>
      <c r="C750" s="25" t="s">
        <v>162</v>
      </c>
      <c r="D750" s="21">
        <f>COUNTIFS('CONTRATOS 2016'!AV:AV,A750,'CONTRATOS 2016'!$AI:AI,"&gt;=1")</f>
        <v>0</v>
      </c>
      <c r="E750" s="20">
        <f>SUMIFS('CONTRATOS 2016'!$AI:AI,'CONTRATOS 2016'!$AV:AV,A750)</f>
        <v>0</v>
      </c>
    </row>
    <row r="751" spans="1:5" x14ac:dyDescent="0.2">
      <c r="A751" s="23" t="s">
        <v>1355</v>
      </c>
      <c r="B751" s="8">
        <v>1032386977</v>
      </c>
      <c r="C751" s="25" t="s">
        <v>162</v>
      </c>
      <c r="D751" s="21">
        <f>COUNTIFS('CONTRATOS 2016'!AV:AV,A751,'CONTRATOS 2016'!$AI:AI,"&gt;=1")</f>
        <v>0</v>
      </c>
      <c r="E751" s="20">
        <f>SUMIFS('CONTRATOS 2016'!$AI:AI,'CONTRATOS 2016'!$AV:AV,A751)</f>
        <v>0</v>
      </c>
    </row>
    <row r="752" spans="1:5" x14ac:dyDescent="0.2">
      <c r="A752" s="23" t="s">
        <v>784</v>
      </c>
      <c r="B752" s="8">
        <v>52979114</v>
      </c>
      <c r="C752" s="25" t="s">
        <v>162</v>
      </c>
      <c r="D752" s="21">
        <f>COUNTIFS('CONTRATOS 2016'!AV:AV,A752,'CONTRATOS 2016'!$AI:AI,"&gt;=1")</f>
        <v>0</v>
      </c>
      <c r="E752" s="20">
        <f>SUMIFS('CONTRATOS 2016'!$AI:AI,'CONTRATOS 2016'!$AV:AV,A752)</f>
        <v>0</v>
      </c>
    </row>
    <row r="753" spans="1:5" x14ac:dyDescent="0.2">
      <c r="A753" s="23" t="s">
        <v>844</v>
      </c>
      <c r="B753" s="8">
        <v>66910890</v>
      </c>
      <c r="C753" s="25" t="s">
        <v>253</v>
      </c>
      <c r="D753" s="21">
        <f>COUNTIFS('CONTRATOS 2016'!AV:AV,A753,'CONTRATOS 2016'!$AI:AI,"&gt;=1")</f>
        <v>0</v>
      </c>
      <c r="E753" s="20">
        <f>SUMIFS('CONTRATOS 2016'!$AI:AI,'CONTRATOS 2016'!$AV:AV,A753)</f>
        <v>0</v>
      </c>
    </row>
    <row r="754" spans="1:5" x14ac:dyDescent="0.2">
      <c r="A754" s="23" t="s">
        <v>800</v>
      </c>
      <c r="B754" s="8">
        <v>53107904</v>
      </c>
      <c r="C754" s="25" t="s">
        <v>277</v>
      </c>
      <c r="D754" s="21">
        <f>COUNTIFS('CONTRATOS 2016'!AV:AV,A754,'CONTRATOS 2016'!$AI:AI,"&gt;=1")</f>
        <v>0</v>
      </c>
      <c r="E754" s="20">
        <f>SUMIFS('CONTRATOS 2016'!$AI:AI,'CONTRATOS 2016'!$AV:AV,A754)</f>
        <v>0</v>
      </c>
    </row>
    <row r="755" spans="1:5" x14ac:dyDescent="0.2">
      <c r="A755" s="23" t="s">
        <v>1356</v>
      </c>
      <c r="B755" s="8">
        <v>1032395005</v>
      </c>
      <c r="C755" s="25" t="s">
        <v>162</v>
      </c>
      <c r="D755" s="21">
        <f>COUNTIFS('CONTRATOS 2016'!AV:AV,A755,'CONTRATOS 2016'!$AI:AI,"&gt;=1")</f>
        <v>0</v>
      </c>
      <c r="E755" s="20">
        <f>SUMIFS('CONTRATOS 2016'!$AI:AI,'CONTRATOS 2016'!$AV:AV,A755)</f>
        <v>0</v>
      </c>
    </row>
    <row r="756" spans="1:5" x14ac:dyDescent="0.2">
      <c r="A756" s="23" t="s">
        <v>339</v>
      </c>
      <c r="B756" s="8">
        <v>7632917</v>
      </c>
      <c r="C756" s="25" t="s">
        <v>186</v>
      </c>
      <c r="D756" s="21">
        <f>COUNTIFS('CONTRATOS 2016'!AV:AV,A756,'CONTRATOS 2016'!$AI:AI,"&gt;=1")</f>
        <v>0</v>
      </c>
      <c r="E756" s="20">
        <f>SUMIFS('CONTRATOS 2016'!$AI:AI,'CONTRATOS 2016'!$AV:AV,A756)</f>
        <v>0</v>
      </c>
    </row>
    <row r="757" spans="1:5" x14ac:dyDescent="0.2">
      <c r="A757" s="23" t="s">
        <v>436</v>
      </c>
      <c r="B757" s="8">
        <v>14135444</v>
      </c>
      <c r="C757" s="25" t="s">
        <v>162</v>
      </c>
      <c r="D757" s="21">
        <f>COUNTIFS('CONTRATOS 2016'!AV:AV,A757,'CONTRATOS 2016'!$AI:AI,"&gt;=1")</f>
        <v>0</v>
      </c>
      <c r="E757" s="20">
        <f>SUMIFS('CONTRATOS 2016'!$AI:AI,'CONTRATOS 2016'!$AV:AV,A757)</f>
        <v>0</v>
      </c>
    </row>
    <row r="758" spans="1:5" x14ac:dyDescent="0.2">
      <c r="A758" s="23" t="s">
        <v>1372</v>
      </c>
      <c r="B758" s="8">
        <v>1047377204</v>
      </c>
      <c r="C758" s="25" t="s">
        <v>168</v>
      </c>
      <c r="D758" s="21">
        <f>COUNTIFS('CONTRATOS 2016'!AV:AV,A758,'CONTRATOS 2016'!$AI:AI,"&gt;=1")</f>
        <v>0</v>
      </c>
      <c r="E758" s="20">
        <f>SUMIFS('CONTRATOS 2016'!$AI:AI,'CONTRATOS 2016'!$AV:AV,A758)</f>
        <v>0</v>
      </c>
    </row>
    <row r="759" spans="1:5" x14ac:dyDescent="0.2">
      <c r="A759" s="23" t="s">
        <v>321</v>
      </c>
      <c r="B759" s="8">
        <v>6393482</v>
      </c>
      <c r="C759" s="25" t="s">
        <v>184</v>
      </c>
      <c r="D759" s="21">
        <f>COUNTIFS('CONTRATOS 2016'!AV:AV,A759,'CONTRATOS 2016'!$AI:AI,"&gt;=1")</f>
        <v>0</v>
      </c>
      <c r="E759" s="20">
        <f>SUMIFS('CONTRATOS 2016'!$AI:AI,'CONTRATOS 2016'!$AV:AV,A759)</f>
        <v>0</v>
      </c>
    </row>
    <row r="760" spans="1:5" x14ac:dyDescent="0.2">
      <c r="A760" s="23" t="s">
        <v>753</v>
      </c>
      <c r="B760" s="8">
        <v>52818612</v>
      </c>
      <c r="C760" s="25" t="s">
        <v>165</v>
      </c>
      <c r="D760" s="21">
        <f>COUNTIFS('CONTRATOS 2016'!AV:AV,A760,'CONTRATOS 2016'!$AI:AI,"&gt;=1")</f>
        <v>0</v>
      </c>
      <c r="E760" s="20">
        <f>SUMIFS('CONTRATOS 2016'!$AI:AI,'CONTRATOS 2016'!$AV:AV,A760)</f>
        <v>0</v>
      </c>
    </row>
    <row r="761" spans="1:5" x14ac:dyDescent="0.2">
      <c r="A761" s="23" t="s">
        <v>1391</v>
      </c>
      <c r="B761" s="8">
        <v>1072920687</v>
      </c>
      <c r="C761" s="25" t="s">
        <v>162</v>
      </c>
      <c r="D761" s="21">
        <f>COUNTIFS('CONTRATOS 2016'!AV:AV,A761,'CONTRATOS 2016'!$AI:AI,"&gt;=1")</f>
        <v>0</v>
      </c>
      <c r="E761" s="20">
        <f>SUMIFS('CONTRATOS 2016'!$AI:AI,'CONTRATOS 2016'!$AV:AV,A761)</f>
        <v>0</v>
      </c>
    </row>
    <row r="762" spans="1:5" x14ac:dyDescent="0.2">
      <c r="A762" s="23" t="s">
        <v>519</v>
      </c>
      <c r="B762" s="8">
        <v>24338985</v>
      </c>
      <c r="C762" s="25" t="s">
        <v>174</v>
      </c>
      <c r="D762" s="21">
        <f>COUNTIFS('CONTRATOS 2016'!AV:AV,A762,'CONTRATOS 2016'!$AI:AI,"&gt;=1")</f>
        <v>0</v>
      </c>
      <c r="E762" s="20">
        <f>SUMIFS('CONTRATOS 2016'!$AI:AI,'CONTRATOS 2016'!$AV:AV,A762)</f>
        <v>0</v>
      </c>
    </row>
    <row r="763" spans="1:5" x14ac:dyDescent="0.2">
      <c r="A763" s="23" t="s">
        <v>804</v>
      </c>
      <c r="B763" s="8">
        <v>53121040</v>
      </c>
      <c r="C763" s="25" t="s">
        <v>162</v>
      </c>
      <c r="D763" s="21">
        <f>COUNTIFS('CONTRATOS 2016'!AV:AV,A763,'CONTRATOS 2016'!$AI:AI,"&gt;=1")</f>
        <v>0</v>
      </c>
      <c r="E763" s="20">
        <f>SUMIFS('CONTRATOS 2016'!$AI:AI,'CONTRATOS 2016'!$AV:AV,A763)</f>
        <v>0</v>
      </c>
    </row>
    <row r="764" spans="1:5" x14ac:dyDescent="0.2">
      <c r="A764" s="23" t="s">
        <v>1264</v>
      </c>
      <c r="B764" s="8">
        <v>1010172538</v>
      </c>
      <c r="C764" s="25" t="s">
        <v>162</v>
      </c>
      <c r="D764" s="21">
        <f>COUNTIFS('CONTRATOS 2016'!AV:AV,A764,'CONTRATOS 2016'!$AI:AI,"&gt;=1")</f>
        <v>0</v>
      </c>
      <c r="E764" s="20">
        <f>SUMIFS('CONTRATOS 2016'!$AI:AI,'CONTRATOS 2016'!$AV:AV,A764)</f>
        <v>0</v>
      </c>
    </row>
    <row r="765" spans="1:5" x14ac:dyDescent="0.2">
      <c r="A765" s="23" t="s">
        <v>648</v>
      </c>
      <c r="B765" s="8">
        <v>47426439</v>
      </c>
      <c r="C765" s="25" t="s">
        <v>170</v>
      </c>
      <c r="D765" s="21">
        <f>COUNTIFS('CONTRATOS 2016'!AV:AV,A765,'CONTRATOS 2016'!$AI:AI,"&gt;=1")</f>
        <v>0</v>
      </c>
      <c r="E765" s="20">
        <f>SUMIFS('CONTRATOS 2016'!$AI:AI,'CONTRATOS 2016'!$AV:AV,A765)</f>
        <v>0</v>
      </c>
    </row>
    <row r="766" spans="1:5" x14ac:dyDescent="0.2">
      <c r="A766" s="23" t="s">
        <v>407</v>
      </c>
      <c r="B766" s="8">
        <v>12745733</v>
      </c>
      <c r="C766" s="25" t="s">
        <v>178</v>
      </c>
      <c r="D766" s="21">
        <f>COUNTIFS('CONTRATOS 2016'!AV:AV,A766,'CONTRATOS 2016'!$AI:AI,"&gt;=1")</f>
        <v>0</v>
      </c>
      <c r="E766" s="20">
        <f>SUMIFS('CONTRATOS 2016'!$AI:AI,'CONTRATOS 2016'!$AV:AV,A766)</f>
        <v>0</v>
      </c>
    </row>
    <row r="767" spans="1:5" x14ac:dyDescent="0.2">
      <c r="A767" s="23" t="s">
        <v>291</v>
      </c>
      <c r="B767" s="8">
        <v>1979959</v>
      </c>
      <c r="C767" s="25" t="s">
        <v>162</v>
      </c>
      <c r="D767" s="21">
        <f>COUNTIFS('CONTRATOS 2016'!AV:AV,A767,'CONTRATOS 2016'!$AI:AI,"&gt;=1")</f>
        <v>0</v>
      </c>
      <c r="E767" s="20">
        <f>SUMIFS('CONTRATOS 2016'!$AI:AI,'CONTRATOS 2016'!$AV:AV,A767)</f>
        <v>0</v>
      </c>
    </row>
    <row r="768" spans="1:5" x14ac:dyDescent="0.2">
      <c r="A768" s="23" t="s">
        <v>1156</v>
      </c>
      <c r="B768" s="8">
        <v>86043031</v>
      </c>
      <c r="C768" s="25" t="s">
        <v>168</v>
      </c>
      <c r="D768" s="21">
        <f>COUNTIFS('CONTRATOS 2016'!AV:AV,A768,'CONTRATOS 2016'!$AI:AI,"&gt;=1")</f>
        <v>0</v>
      </c>
      <c r="E768" s="20">
        <f>SUMIFS('CONTRATOS 2016'!$AI:AI,'CONTRATOS 2016'!$AV:AV,A768)</f>
        <v>0</v>
      </c>
    </row>
    <row r="769" spans="1:5" x14ac:dyDescent="0.2">
      <c r="A769" s="23" t="s">
        <v>1449</v>
      </c>
      <c r="B769" s="8">
        <v>1136883446</v>
      </c>
      <c r="C769" s="25" t="s">
        <v>200</v>
      </c>
      <c r="D769" s="21">
        <f>COUNTIFS('CONTRATOS 2016'!AV:AV,A769,'CONTRATOS 2016'!$AI:AI,"&gt;=1")</f>
        <v>0</v>
      </c>
      <c r="E769" s="20">
        <f>SUMIFS('CONTRATOS 2016'!$AI:AI,'CONTRATOS 2016'!$AV:AV,A769)</f>
        <v>0</v>
      </c>
    </row>
    <row r="770" spans="1:5" x14ac:dyDescent="0.2">
      <c r="A770" s="23" t="s">
        <v>53</v>
      </c>
      <c r="B770" s="8">
        <v>12724487</v>
      </c>
      <c r="C770" s="25" t="s">
        <v>222</v>
      </c>
      <c r="D770" s="21">
        <f>COUNTIFS('CONTRATOS 2016'!AV:AV,A770,'CONTRATOS 2016'!$AI:AI,"&gt;=1")</f>
        <v>0</v>
      </c>
      <c r="E770" s="20">
        <f>SUMIFS('CONTRATOS 2016'!$AI:AI,'CONTRATOS 2016'!$AV:AV,A770)</f>
        <v>0</v>
      </c>
    </row>
    <row r="771" spans="1:5" x14ac:dyDescent="0.2">
      <c r="A771" s="23" t="s">
        <v>353</v>
      </c>
      <c r="B771" s="8">
        <v>9295583</v>
      </c>
      <c r="C771" s="25" t="s">
        <v>205</v>
      </c>
      <c r="D771" s="21">
        <f>COUNTIFS('CONTRATOS 2016'!AV:AV,A771,'CONTRATOS 2016'!$AI:AI,"&gt;=1")</f>
        <v>0</v>
      </c>
      <c r="E771" s="20">
        <f>SUMIFS('CONTRATOS 2016'!$AI:AI,'CONTRATOS 2016'!$AV:AV,A771)</f>
        <v>0</v>
      </c>
    </row>
    <row r="772" spans="1:5" x14ac:dyDescent="0.2">
      <c r="A772" s="23" t="s">
        <v>385</v>
      </c>
      <c r="B772" s="8">
        <v>11410315</v>
      </c>
      <c r="C772" s="25" t="s">
        <v>162</v>
      </c>
      <c r="D772" s="21">
        <f>COUNTIFS('CONTRATOS 2016'!AV:AV,A772,'CONTRATOS 2016'!$AI:AI,"&gt;=1")</f>
        <v>0</v>
      </c>
      <c r="E772" s="20">
        <f>SUMIFS('CONTRATOS 2016'!$AI:AI,'CONTRATOS 2016'!$AV:AV,A772)</f>
        <v>0</v>
      </c>
    </row>
    <row r="773" spans="1:5" x14ac:dyDescent="0.2">
      <c r="A773" s="23" t="s">
        <v>1318</v>
      </c>
      <c r="B773" s="8">
        <v>1022355867</v>
      </c>
      <c r="C773" s="25" t="s">
        <v>162</v>
      </c>
      <c r="D773" s="21">
        <f>COUNTIFS('CONTRATOS 2016'!AV:AV,A773,'CONTRATOS 2016'!$AI:AI,"&gt;=1")</f>
        <v>0</v>
      </c>
      <c r="E773" s="20">
        <f>SUMIFS('CONTRATOS 2016'!$AI:AI,'CONTRATOS 2016'!$AV:AV,A773)</f>
        <v>0</v>
      </c>
    </row>
    <row r="774" spans="1:5" x14ac:dyDescent="0.2">
      <c r="A774" s="23" t="s">
        <v>1338</v>
      </c>
      <c r="B774" s="8">
        <v>1030563771</v>
      </c>
      <c r="C774" s="25" t="s">
        <v>162</v>
      </c>
      <c r="D774" s="21">
        <f>COUNTIFS('CONTRATOS 2016'!AV:AV,A774,'CONTRATOS 2016'!$AI:AI,"&gt;=1")</f>
        <v>0</v>
      </c>
      <c r="E774" s="20">
        <f>SUMIFS('CONTRATOS 2016'!$AI:AI,'CONTRATOS 2016'!$AV:AV,A774)</f>
        <v>0</v>
      </c>
    </row>
    <row r="775" spans="1:5" x14ac:dyDescent="0.2">
      <c r="A775" s="23" t="s">
        <v>611</v>
      </c>
      <c r="B775" s="8">
        <v>40039974</v>
      </c>
      <c r="C775" s="25" t="s">
        <v>162</v>
      </c>
      <c r="D775" s="21">
        <f>COUNTIFS('CONTRATOS 2016'!AV:AV,A775,'CONTRATOS 2016'!$AI:AI,"&gt;=1")</f>
        <v>0</v>
      </c>
      <c r="E775" s="20">
        <f>SUMIFS('CONTRATOS 2016'!$AI:AI,'CONTRATOS 2016'!$AV:AV,A775)</f>
        <v>0</v>
      </c>
    </row>
    <row r="776" spans="1:5" x14ac:dyDescent="0.2">
      <c r="A776" s="23" t="s">
        <v>1389</v>
      </c>
      <c r="B776" s="8">
        <v>1070944074</v>
      </c>
      <c r="C776" s="25" t="s">
        <v>204</v>
      </c>
      <c r="D776" s="21">
        <f>COUNTIFS('CONTRATOS 2016'!AV:AV,A776,'CONTRATOS 2016'!$AI:AI,"&gt;=1")</f>
        <v>0</v>
      </c>
      <c r="E776" s="20">
        <f>SUMIFS('CONTRATOS 2016'!$AI:AI,'CONTRATOS 2016'!$AV:AV,A776)</f>
        <v>0</v>
      </c>
    </row>
    <row r="777" spans="1:5" x14ac:dyDescent="0.2">
      <c r="A777" s="23" t="s">
        <v>54</v>
      </c>
      <c r="B777" s="8">
        <v>40402074</v>
      </c>
      <c r="C777" s="25" t="s">
        <v>209</v>
      </c>
      <c r="D777" s="21">
        <f>COUNTIFS('CONTRATOS 2016'!AV:AV,A777,'CONTRATOS 2016'!$AI:AI,"&gt;=1")</f>
        <v>0</v>
      </c>
      <c r="E777" s="20">
        <f>SUMIFS('CONTRATOS 2016'!$AI:AI,'CONTRATOS 2016'!$AV:AV,A777)</f>
        <v>0</v>
      </c>
    </row>
    <row r="778" spans="1:5" x14ac:dyDescent="0.2">
      <c r="A778" s="23" t="s">
        <v>675</v>
      </c>
      <c r="B778" s="8">
        <v>51919568</v>
      </c>
      <c r="C778" s="25" t="s">
        <v>163</v>
      </c>
      <c r="D778" s="21">
        <f>COUNTIFS('CONTRATOS 2016'!AV:AV,A778,'CONTRATOS 2016'!$AI:AI,"&gt;=1")</f>
        <v>0</v>
      </c>
      <c r="E778" s="20">
        <f>SUMIFS('CONTRATOS 2016'!$AI:AI,'CONTRATOS 2016'!$AV:AV,A778)</f>
        <v>0</v>
      </c>
    </row>
    <row r="779" spans="1:5" x14ac:dyDescent="0.2">
      <c r="A779" s="23" t="s">
        <v>713</v>
      </c>
      <c r="B779" s="8">
        <v>52382288</v>
      </c>
      <c r="C779" s="25" t="s">
        <v>162</v>
      </c>
      <c r="D779" s="21">
        <f>COUNTIFS('CONTRATOS 2016'!AV:AV,A779,'CONTRATOS 2016'!$AI:AI,"&gt;=1")</f>
        <v>0</v>
      </c>
      <c r="E779" s="20">
        <f>SUMIFS('CONTRATOS 2016'!$AI:AI,'CONTRATOS 2016'!$AV:AV,A779)</f>
        <v>0</v>
      </c>
    </row>
    <row r="780" spans="1:5" x14ac:dyDescent="0.2">
      <c r="A780" s="23" t="s">
        <v>816</v>
      </c>
      <c r="B780" s="8">
        <v>59827532</v>
      </c>
      <c r="C780" s="25" t="s">
        <v>176</v>
      </c>
      <c r="D780" s="21">
        <f>COUNTIFS('CONTRATOS 2016'!AV:AV,A780,'CONTRATOS 2016'!$AI:AI,"&gt;=1")</f>
        <v>0</v>
      </c>
      <c r="E780" s="20">
        <f>SUMIFS('CONTRATOS 2016'!$AI:AI,'CONTRATOS 2016'!$AV:AV,A780)</f>
        <v>0</v>
      </c>
    </row>
    <row r="781" spans="1:5" x14ac:dyDescent="0.2">
      <c r="A781" s="23" t="s">
        <v>1327</v>
      </c>
      <c r="B781" s="8">
        <v>1024526458</v>
      </c>
      <c r="C781" s="25" t="s">
        <v>162</v>
      </c>
      <c r="D781" s="21">
        <f>COUNTIFS('CONTRATOS 2016'!AV:AV,A781,'CONTRATOS 2016'!$AI:AI,"&gt;=1")</f>
        <v>0</v>
      </c>
      <c r="E781" s="20">
        <f>SUMIFS('CONTRATOS 2016'!$AI:AI,'CONTRATOS 2016'!$AV:AV,A781)</f>
        <v>0</v>
      </c>
    </row>
    <row r="782" spans="1:5" x14ac:dyDescent="0.2">
      <c r="A782" s="23" t="s">
        <v>763</v>
      </c>
      <c r="B782" s="8">
        <v>52868747</v>
      </c>
      <c r="C782" s="25" t="s">
        <v>162</v>
      </c>
      <c r="D782" s="21">
        <f>COUNTIFS('CONTRATOS 2016'!AV:AV,A782,'CONTRATOS 2016'!$AI:AI,"&gt;=1")</f>
        <v>0</v>
      </c>
      <c r="E782" s="20">
        <f>SUMIFS('CONTRATOS 2016'!$AI:AI,'CONTRATOS 2016'!$AV:AV,A782)</f>
        <v>0</v>
      </c>
    </row>
    <row r="783" spans="1:5" x14ac:dyDescent="0.2">
      <c r="A783" s="23" t="s">
        <v>1450</v>
      </c>
      <c r="B783" s="8">
        <v>1140819229</v>
      </c>
      <c r="C783" s="25" t="s">
        <v>220</v>
      </c>
      <c r="D783" s="21">
        <f>COUNTIFS('CONTRATOS 2016'!AV:AV,A783,'CONTRATOS 2016'!$AI:AI,"&gt;=1")</f>
        <v>0</v>
      </c>
      <c r="E783" s="20">
        <f>SUMIFS('CONTRATOS 2016'!$AI:AI,'CONTRATOS 2016'!$AV:AV,A783)</f>
        <v>0</v>
      </c>
    </row>
    <row r="784" spans="1:5" x14ac:dyDescent="0.2">
      <c r="A784" s="23" t="s">
        <v>640</v>
      </c>
      <c r="B784" s="8">
        <v>43912694</v>
      </c>
      <c r="C784" s="25" t="s">
        <v>198</v>
      </c>
      <c r="D784" s="21">
        <f>COUNTIFS('CONTRATOS 2016'!AV:AV,A784,'CONTRATOS 2016'!$AI:AI,"&gt;=1")</f>
        <v>0</v>
      </c>
      <c r="E784" s="20">
        <f>SUMIFS('CONTRATOS 2016'!$AI:AI,'CONTRATOS 2016'!$AV:AV,A784)</f>
        <v>0</v>
      </c>
    </row>
    <row r="785" spans="1:5" x14ac:dyDescent="0.2">
      <c r="A785" s="23" t="s">
        <v>1328</v>
      </c>
      <c r="B785" s="8">
        <v>1026276983</v>
      </c>
      <c r="C785" s="25" t="s">
        <v>162</v>
      </c>
      <c r="D785" s="21">
        <f>COUNTIFS('CONTRATOS 2016'!AV:AV,A785,'CONTRATOS 2016'!$AI:AI,"&gt;=1")</f>
        <v>0</v>
      </c>
      <c r="E785" s="20">
        <f>SUMIFS('CONTRATOS 2016'!$AI:AI,'CONTRATOS 2016'!$AV:AV,A785)</f>
        <v>0</v>
      </c>
    </row>
    <row r="786" spans="1:5" x14ac:dyDescent="0.2">
      <c r="A786" s="23" t="s">
        <v>626</v>
      </c>
      <c r="B786" s="8">
        <v>41934320</v>
      </c>
      <c r="C786" s="25" t="s">
        <v>183</v>
      </c>
      <c r="D786" s="21">
        <f>COUNTIFS('CONTRATOS 2016'!AV:AV,A786,'CONTRATOS 2016'!$AI:AI,"&gt;=1")</f>
        <v>0</v>
      </c>
      <c r="E786" s="20">
        <f>SUMIFS('CONTRATOS 2016'!$AI:AI,'CONTRATOS 2016'!$AV:AV,A786)</f>
        <v>0</v>
      </c>
    </row>
    <row r="787" spans="1:5" x14ac:dyDescent="0.2">
      <c r="A787" s="23" t="s">
        <v>1274</v>
      </c>
      <c r="B787" s="8">
        <v>1012402481</v>
      </c>
      <c r="C787" s="25" t="s">
        <v>162</v>
      </c>
      <c r="D787" s="21">
        <f>COUNTIFS('CONTRATOS 2016'!AV:AV,A787,'CONTRATOS 2016'!$AI:AI,"&gt;=1")</f>
        <v>0</v>
      </c>
      <c r="E787" s="20">
        <f>SUMIFS('CONTRATOS 2016'!$AI:AI,'CONTRATOS 2016'!$AV:AV,A787)</f>
        <v>0</v>
      </c>
    </row>
    <row r="788" spans="1:5" x14ac:dyDescent="0.2">
      <c r="A788" s="23" t="s">
        <v>136</v>
      </c>
      <c r="B788" s="8">
        <v>24586619</v>
      </c>
      <c r="C788" s="25" t="s">
        <v>186</v>
      </c>
      <c r="D788" s="21">
        <f>COUNTIFS('CONTRATOS 2016'!AV:AV,A788,'CONTRATOS 2016'!$AI:AI,"&gt;=1")</f>
        <v>0</v>
      </c>
      <c r="E788" s="20">
        <f>SUMIFS('CONTRATOS 2016'!$AI:AI,'CONTRATOS 2016'!$AV:AV,A788)</f>
        <v>0</v>
      </c>
    </row>
    <row r="789" spans="1:5" x14ac:dyDescent="0.2">
      <c r="A789" s="23" t="s">
        <v>1339</v>
      </c>
      <c r="B789" s="8">
        <v>1030617942</v>
      </c>
      <c r="C789" s="25" t="s">
        <v>162</v>
      </c>
      <c r="D789" s="21">
        <f>COUNTIFS('CONTRATOS 2016'!AV:AV,A789,'CONTRATOS 2016'!$AI:AI,"&gt;=1")</f>
        <v>0</v>
      </c>
      <c r="E789" s="20">
        <f>SUMIFS('CONTRATOS 2016'!$AI:AI,'CONTRATOS 2016'!$AV:AV,A789)</f>
        <v>0</v>
      </c>
    </row>
    <row r="790" spans="1:5" x14ac:dyDescent="0.2">
      <c r="A790" s="23" t="s">
        <v>1332</v>
      </c>
      <c r="B790" s="8">
        <v>1030529005</v>
      </c>
      <c r="C790" s="25" t="s">
        <v>162</v>
      </c>
      <c r="D790" s="21">
        <f>COUNTIFS('CONTRATOS 2016'!AV:AV,A790,'CONTRATOS 2016'!$AI:AI,"&gt;=1")</f>
        <v>0</v>
      </c>
      <c r="E790" s="20">
        <f>SUMIFS('CONTRATOS 2016'!$AI:AI,'CONTRATOS 2016'!$AV:AV,A790)</f>
        <v>0</v>
      </c>
    </row>
    <row r="791" spans="1:5" x14ac:dyDescent="0.2">
      <c r="A791" s="23" t="s">
        <v>848</v>
      </c>
      <c r="B791" s="8">
        <v>68294199</v>
      </c>
      <c r="C791" s="25" t="s">
        <v>169</v>
      </c>
      <c r="D791" s="21">
        <f>COUNTIFS('CONTRATOS 2016'!AV:AV,A791,'CONTRATOS 2016'!$AI:AI,"&gt;=1")</f>
        <v>0</v>
      </c>
      <c r="E791" s="20">
        <f>SUMIFS('CONTRATOS 2016'!$AI:AI,'CONTRATOS 2016'!$AV:AV,A791)</f>
        <v>0</v>
      </c>
    </row>
    <row r="792" spans="1:5" x14ac:dyDescent="0.2">
      <c r="A792" s="23" t="s">
        <v>765</v>
      </c>
      <c r="B792" s="8">
        <v>52884869</v>
      </c>
      <c r="C792" s="25" t="s">
        <v>162</v>
      </c>
      <c r="D792" s="21">
        <f>COUNTIFS('CONTRATOS 2016'!AV:AV,A792,'CONTRATOS 2016'!$AI:AI,"&gt;=1")</f>
        <v>0</v>
      </c>
      <c r="E792" s="20">
        <f>SUMIFS('CONTRATOS 2016'!$AI:AI,'CONTRATOS 2016'!$AV:AV,A792)</f>
        <v>0</v>
      </c>
    </row>
    <row r="793" spans="1:5" x14ac:dyDescent="0.2">
      <c r="A793" s="23" t="s">
        <v>1388</v>
      </c>
      <c r="B793" s="8">
        <v>1067880654</v>
      </c>
      <c r="C793" s="25" t="s">
        <v>162</v>
      </c>
      <c r="D793" s="21">
        <f>COUNTIFS('CONTRATOS 2016'!AV:AV,A793,'CONTRATOS 2016'!$AI:AI,"&gt;=1")</f>
        <v>0</v>
      </c>
      <c r="E793" s="20">
        <f>SUMIFS('CONTRATOS 2016'!$AI:AI,'CONTRATOS 2016'!$AV:AV,A793)</f>
        <v>0</v>
      </c>
    </row>
    <row r="794" spans="1:5" x14ac:dyDescent="0.2">
      <c r="A794" s="23" t="s">
        <v>1373</v>
      </c>
      <c r="B794" s="8">
        <v>1047400145</v>
      </c>
      <c r="C794" s="25" t="s">
        <v>168</v>
      </c>
      <c r="D794" s="21">
        <f>COUNTIFS('CONTRATOS 2016'!AV:AV,A794,'CONTRATOS 2016'!$AI:AI,"&gt;=1")</f>
        <v>0</v>
      </c>
      <c r="E794" s="20">
        <f>SUMIFS('CONTRATOS 2016'!$AI:AI,'CONTRATOS 2016'!$AV:AV,A794)</f>
        <v>0</v>
      </c>
    </row>
    <row r="795" spans="1:5" x14ac:dyDescent="0.2">
      <c r="A795" s="23" t="s">
        <v>1323</v>
      </c>
      <c r="B795" s="8">
        <v>1023900110</v>
      </c>
      <c r="C795" s="25" t="s">
        <v>162</v>
      </c>
      <c r="D795" s="21">
        <f>COUNTIFS('CONTRATOS 2016'!AV:AV,A795,'CONTRATOS 2016'!$AI:AI,"&gt;=1")</f>
        <v>0</v>
      </c>
      <c r="E795" s="20">
        <f>SUMIFS('CONTRATOS 2016'!$AI:AI,'CONTRATOS 2016'!$AV:AV,A795)</f>
        <v>0</v>
      </c>
    </row>
    <row r="796" spans="1:5" x14ac:dyDescent="0.2">
      <c r="A796" s="23" t="s">
        <v>571</v>
      </c>
      <c r="B796" s="8">
        <v>35603388</v>
      </c>
      <c r="C796" s="25" t="s">
        <v>162</v>
      </c>
      <c r="D796" s="21">
        <f>COUNTIFS('CONTRATOS 2016'!AV:AV,A796,'CONTRATOS 2016'!$AI:AI,"&gt;=1")</f>
        <v>0</v>
      </c>
      <c r="E796" s="20">
        <f>SUMIFS('CONTRATOS 2016'!$AI:AI,'CONTRATOS 2016'!$AV:AV,A796)</f>
        <v>0</v>
      </c>
    </row>
    <row r="797" spans="1:5" x14ac:dyDescent="0.2">
      <c r="A797" s="23" t="s">
        <v>962</v>
      </c>
      <c r="B797" s="8">
        <v>79400023</v>
      </c>
      <c r="C797" s="25" t="s">
        <v>242</v>
      </c>
      <c r="D797" s="21">
        <f>COUNTIFS('CONTRATOS 2016'!AV:AV,A797,'CONTRATOS 2016'!$AI:AI,"&gt;=1")</f>
        <v>0</v>
      </c>
      <c r="E797" s="20">
        <f>SUMIFS('CONTRATOS 2016'!$AI:AI,'CONTRATOS 2016'!$AV:AV,A797)</f>
        <v>0</v>
      </c>
    </row>
    <row r="798" spans="1:5" x14ac:dyDescent="0.2">
      <c r="A798" s="23" t="s">
        <v>880</v>
      </c>
      <c r="B798" s="8">
        <v>72244868</v>
      </c>
      <c r="C798" s="25" t="s">
        <v>201</v>
      </c>
      <c r="D798" s="21">
        <f>COUNTIFS('CONTRATOS 2016'!AV:AV,A798,'CONTRATOS 2016'!$AI:AI,"&gt;=1")</f>
        <v>0</v>
      </c>
      <c r="E798" s="20">
        <f>SUMIFS('CONTRATOS 2016'!$AI:AI,'CONTRATOS 2016'!$AV:AV,A798)</f>
        <v>0</v>
      </c>
    </row>
    <row r="799" spans="1:5" x14ac:dyDescent="0.2">
      <c r="A799" s="23" t="s">
        <v>1031</v>
      </c>
      <c r="B799" s="8">
        <v>79914772</v>
      </c>
      <c r="C799" s="25" t="s">
        <v>198</v>
      </c>
      <c r="D799" s="21">
        <f>COUNTIFS('CONTRATOS 2016'!AV:AV,A799,'CONTRATOS 2016'!$AI:AI,"&gt;=1")</f>
        <v>0</v>
      </c>
      <c r="E799" s="20">
        <f>SUMIFS('CONTRATOS 2016'!$AI:AI,'CONTRATOS 2016'!$AV:AV,A799)</f>
        <v>0</v>
      </c>
    </row>
    <row r="800" spans="1:5" x14ac:dyDescent="0.2">
      <c r="A800" s="23" t="s">
        <v>960</v>
      </c>
      <c r="B800" s="8">
        <v>79377992</v>
      </c>
      <c r="C800" s="25" t="s">
        <v>272</v>
      </c>
      <c r="D800" s="21">
        <f>COUNTIFS('CONTRATOS 2016'!AV:AV,A800,'CONTRATOS 2016'!$AI:AI,"&gt;=1")</f>
        <v>0</v>
      </c>
      <c r="E800" s="20">
        <f>SUMIFS('CONTRATOS 2016'!$AI:AI,'CONTRATOS 2016'!$AV:AV,A800)</f>
        <v>0</v>
      </c>
    </row>
    <row r="801" spans="1:5" x14ac:dyDescent="0.2">
      <c r="A801" s="23" t="s">
        <v>1408</v>
      </c>
      <c r="B801" s="8">
        <v>1085916989</v>
      </c>
      <c r="C801" s="25" t="s">
        <v>177</v>
      </c>
      <c r="D801" s="21">
        <f>COUNTIFS('CONTRATOS 2016'!AV:AV,A801,'CONTRATOS 2016'!$AI:AI,"&gt;=1")</f>
        <v>0</v>
      </c>
      <c r="E801" s="20">
        <f>SUMIFS('CONTRATOS 2016'!$AI:AI,'CONTRATOS 2016'!$AV:AV,A801)</f>
        <v>0</v>
      </c>
    </row>
    <row r="802" spans="1:5" x14ac:dyDescent="0.2">
      <c r="A802" s="23" t="s">
        <v>1111</v>
      </c>
      <c r="B802" s="8">
        <v>80368509</v>
      </c>
      <c r="C802" s="25" t="s">
        <v>173</v>
      </c>
      <c r="D802" s="21">
        <f>COUNTIFS('CONTRATOS 2016'!AV:AV,A802,'CONTRATOS 2016'!$AI:AI,"&gt;=1")</f>
        <v>0</v>
      </c>
      <c r="E802" s="20">
        <f>SUMIFS('CONTRATOS 2016'!$AI:AI,'CONTRATOS 2016'!$AV:AV,A802)</f>
        <v>0</v>
      </c>
    </row>
    <row r="803" spans="1:5" x14ac:dyDescent="0.2">
      <c r="A803" s="23" t="s">
        <v>435</v>
      </c>
      <c r="B803" s="8">
        <v>14135308</v>
      </c>
      <c r="C803" s="25" t="s">
        <v>162</v>
      </c>
      <c r="D803" s="21">
        <f>COUNTIFS('CONTRATOS 2016'!AV:AV,A803,'CONTRATOS 2016'!$AI:AI,"&gt;=1")</f>
        <v>0</v>
      </c>
      <c r="E803" s="20">
        <f>SUMIFS('CONTRATOS 2016'!$AI:AI,'CONTRATOS 2016'!$AV:AV,A803)</f>
        <v>0</v>
      </c>
    </row>
    <row r="804" spans="1:5" x14ac:dyDescent="0.2">
      <c r="A804" s="23" t="s">
        <v>1398</v>
      </c>
      <c r="B804" s="8">
        <v>1082919165</v>
      </c>
      <c r="C804" s="25" t="s">
        <v>229</v>
      </c>
      <c r="D804" s="21">
        <f>COUNTIFS('CONTRATOS 2016'!AV:AV,A804,'CONTRATOS 2016'!$AI:AI,"&gt;=1")</f>
        <v>0</v>
      </c>
      <c r="E804" s="20">
        <f>SUMIFS('CONTRATOS 2016'!$AI:AI,'CONTRATOS 2016'!$AV:AV,A804)</f>
        <v>0</v>
      </c>
    </row>
    <row r="805" spans="1:5" x14ac:dyDescent="0.2">
      <c r="A805" s="23" t="s">
        <v>978</v>
      </c>
      <c r="B805" s="8">
        <v>79553748</v>
      </c>
      <c r="C805" s="25" t="s">
        <v>182</v>
      </c>
      <c r="D805" s="21">
        <f>COUNTIFS('CONTRATOS 2016'!AV:AV,A805,'CONTRATOS 2016'!$AI:AI,"&gt;=1")</f>
        <v>0</v>
      </c>
      <c r="E805" s="20">
        <f>SUMIFS('CONTRATOS 2016'!$AI:AI,'CONTRATOS 2016'!$AV:AV,A805)</f>
        <v>0</v>
      </c>
    </row>
    <row r="806" spans="1:5" x14ac:dyDescent="0.2">
      <c r="A806" s="23" t="s">
        <v>1212</v>
      </c>
      <c r="B806" s="8">
        <v>93085390</v>
      </c>
      <c r="C806" s="25" t="s">
        <v>247</v>
      </c>
      <c r="D806" s="21">
        <f>COUNTIFS('CONTRATOS 2016'!AV:AV,A806,'CONTRATOS 2016'!$AI:AI,"&gt;=1")</f>
        <v>0</v>
      </c>
      <c r="E806" s="20">
        <f>SUMIFS('CONTRATOS 2016'!$AI:AI,'CONTRATOS 2016'!$AV:AV,A806)</f>
        <v>0</v>
      </c>
    </row>
    <row r="807" spans="1:5" x14ac:dyDescent="0.2">
      <c r="A807" s="23" t="s">
        <v>303</v>
      </c>
      <c r="B807" s="8">
        <v>4253040</v>
      </c>
      <c r="C807" s="25" t="s">
        <v>172</v>
      </c>
      <c r="D807" s="21">
        <f>COUNTIFS('CONTRATOS 2016'!AV:AV,A807,'CONTRATOS 2016'!$AI:AI,"&gt;=1")</f>
        <v>0</v>
      </c>
      <c r="E807" s="20">
        <f>SUMIFS('CONTRATOS 2016'!$AI:AI,'CONTRATOS 2016'!$AV:AV,A807)</f>
        <v>0</v>
      </c>
    </row>
    <row r="808" spans="1:5" x14ac:dyDescent="0.2">
      <c r="A808" s="23" t="s">
        <v>933</v>
      </c>
      <c r="B808" s="8">
        <v>77182358</v>
      </c>
      <c r="C808" s="25" t="s">
        <v>228</v>
      </c>
      <c r="D808" s="21">
        <f>COUNTIFS('CONTRATOS 2016'!AV:AV,A808,'CONTRATOS 2016'!$AI:AI,"&gt;=1")</f>
        <v>0</v>
      </c>
      <c r="E808" s="20">
        <f>SUMIFS('CONTRATOS 2016'!$AI:AI,'CONTRATOS 2016'!$AV:AV,A808)</f>
        <v>0</v>
      </c>
    </row>
    <row r="809" spans="1:5" x14ac:dyDescent="0.2">
      <c r="A809" s="23" t="s">
        <v>1276</v>
      </c>
      <c r="B809" s="8">
        <v>1013589658</v>
      </c>
      <c r="C809" s="25" t="s">
        <v>274</v>
      </c>
      <c r="D809" s="21">
        <f>COUNTIFS('CONTRATOS 2016'!AV:AV,A809,'CONTRATOS 2016'!$AI:AI,"&gt;=1")</f>
        <v>0</v>
      </c>
      <c r="E809" s="20">
        <f>SUMIFS('CONTRATOS 2016'!$AI:AI,'CONTRATOS 2016'!$AV:AV,A809)</f>
        <v>0</v>
      </c>
    </row>
    <row r="810" spans="1:5" x14ac:dyDescent="0.2">
      <c r="A810" s="23" t="s">
        <v>313</v>
      </c>
      <c r="B810" s="8">
        <v>5824341</v>
      </c>
      <c r="C810" s="25" t="s">
        <v>174</v>
      </c>
      <c r="D810" s="21">
        <f>COUNTIFS('CONTRATOS 2016'!AV:AV,A810,'CONTRATOS 2016'!$AI:AI,"&gt;=1")</f>
        <v>0</v>
      </c>
      <c r="E810" s="20">
        <f>SUMIFS('CONTRATOS 2016'!$AI:AI,'CONTRATOS 2016'!$AV:AV,A810)</f>
        <v>0</v>
      </c>
    </row>
    <row r="811" spans="1:5" x14ac:dyDescent="0.2">
      <c r="A811" s="23" t="s">
        <v>1076</v>
      </c>
      <c r="B811" s="8">
        <v>80108147</v>
      </c>
      <c r="C811" s="25" t="s">
        <v>170</v>
      </c>
      <c r="D811" s="21">
        <f>COUNTIFS('CONTRATOS 2016'!AV:AV,A811,'CONTRATOS 2016'!$AI:AI,"&gt;=1")</f>
        <v>0</v>
      </c>
      <c r="E811" s="20">
        <f>SUMIFS('CONTRATOS 2016'!$AI:AI,'CONTRATOS 2016'!$AV:AV,A811)</f>
        <v>0</v>
      </c>
    </row>
    <row r="812" spans="1:5" x14ac:dyDescent="0.2">
      <c r="A812" s="23" t="s">
        <v>1208</v>
      </c>
      <c r="B812" s="8">
        <v>91476986</v>
      </c>
      <c r="C812" s="25" t="s">
        <v>196</v>
      </c>
      <c r="D812" s="21">
        <f>COUNTIFS('CONTRATOS 2016'!AV:AV,A812,'CONTRATOS 2016'!$AI:AI,"&gt;=1")</f>
        <v>0</v>
      </c>
      <c r="E812" s="20">
        <f>SUMIFS('CONTRATOS 2016'!$AI:AI,'CONTRATOS 2016'!$AV:AV,A812)</f>
        <v>0</v>
      </c>
    </row>
    <row r="813" spans="1:5" x14ac:dyDescent="0.2">
      <c r="A813" s="23" t="s">
        <v>1258</v>
      </c>
      <c r="B813" s="8">
        <v>98645180</v>
      </c>
      <c r="C813" s="25" t="s">
        <v>173</v>
      </c>
      <c r="D813" s="21">
        <f>COUNTIFS('CONTRATOS 2016'!AV:AV,A813,'CONTRATOS 2016'!$AI:AI,"&gt;=1")</f>
        <v>0</v>
      </c>
      <c r="E813" s="20">
        <f>SUMIFS('CONTRATOS 2016'!$AI:AI,'CONTRATOS 2016'!$AV:AV,A813)</f>
        <v>0</v>
      </c>
    </row>
    <row r="814" spans="1:5" x14ac:dyDescent="0.2">
      <c r="A814" s="23" t="s">
        <v>1374</v>
      </c>
      <c r="B814" s="8">
        <v>1047403693</v>
      </c>
      <c r="C814" s="25" t="s">
        <v>203</v>
      </c>
      <c r="D814" s="21">
        <f>COUNTIFS('CONTRATOS 2016'!AV:AV,A814,'CONTRATOS 2016'!$AI:AI,"&gt;=1")</f>
        <v>0</v>
      </c>
      <c r="E814" s="20">
        <f>SUMIFS('CONTRATOS 2016'!$AI:AI,'CONTRATOS 2016'!$AV:AV,A814)</f>
        <v>0</v>
      </c>
    </row>
    <row r="815" spans="1:5" x14ac:dyDescent="0.2">
      <c r="A815" s="23" t="s">
        <v>1243</v>
      </c>
      <c r="B815" s="8">
        <v>94507517</v>
      </c>
      <c r="C815" s="25" t="s">
        <v>162</v>
      </c>
      <c r="D815" s="21">
        <f>COUNTIFS('CONTRATOS 2016'!AV:AV,A815,'CONTRATOS 2016'!$AI:AI,"&gt;=1")</f>
        <v>0</v>
      </c>
      <c r="E815" s="20">
        <f>SUMIFS('CONTRATOS 2016'!$AI:AI,'CONTRATOS 2016'!$AV:AV,A815)</f>
        <v>0</v>
      </c>
    </row>
    <row r="816" spans="1:5" x14ac:dyDescent="0.2">
      <c r="A816" s="23" t="s">
        <v>1003</v>
      </c>
      <c r="B816" s="8">
        <v>79745186</v>
      </c>
      <c r="C816" s="25" t="s">
        <v>208</v>
      </c>
      <c r="D816" s="21">
        <f>COUNTIFS('CONTRATOS 2016'!AV:AV,A816,'CONTRATOS 2016'!$AI:AI,"&gt;=1")</f>
        <v>0</v>
      </c>
      <c r="E816" s="20">
        <f>SUMIFS('CONTRATOS 2016'!$AI:AI,'CONTRATOS 2016'!$AV:AV,A816)</f>
        <v>0</v>
      </c>
    </row>
    <row r="817" spans="1:5" x14ac:dyDescent="0.2">
      <c r="A817" s="23" t="s">
        <v>1012</v>
      </c>
      <c r="B817" s="8">
        <v>79810080</v>
      </c>
      <c r="C817" s="25" t="s">
        <v>173</v>
      </c>
      <c r="D817" s="21">
        <f>COUNTIFS('CONTRATOS 2016'!AV:AV,A817,'CONTRATOS 2016'!$AI:AI,"&gt;=1")</f>
        <v>0</v>
      </c>
      <c r="E817" s="20">
        <f>SUMIFS('CONTRATOS 2016'!$AI:AI,'CONTRATOS 2016'!$AV:AV,A817)</f>
        <v>0</v>
      </c>
    </row>
    <row r="818" spans="1:5" x14ac:dyDescent="0.2">
      <c r="A818" s="23" t="s">
        <v>426</v>
      </c>
      <c r="B818" s="8">
        <v>13509929</v>
      </c>
      <c r="C818" s="25" t="s">
        <v>227</v>
      </c>
      <c r="D818" s="21">
        <f>COUNTIFS('CONTRATOS 2016'!AV:AV,A818,'CONTRATOS 2016'!$AI:AI,"&gt;=1")</f>
        <v>0</v>
      </c>
      <c r="E818" s="20">
        <f>SUMIFS('CONTRATOS 2016'!$AI:AI,'CONTRATOS 2016'!$AV:AV,A818)</f>
        <v>0</v>
      </c>
    </row>
    <row r="819" spans="1:5" x14ac:dyDescent="0.2">
      <c r="A819" s="23" t="s">
        <v>1065</v>
      </c>
      <c r="B819" s="8">
        <v>80055197</v>
      </c>
      <c r="C819" s="25" t="s">
        <v>162</v>
      </c>
      <c r="D819" s="21">
        <f>COUNTIFS('CONTRATOS 2016'!AV:AV,A819,'CONTRATOS 2016'!$AI:AI,"&gt;=1")</f>
        <v>0</v>
      </c>
      <c r="E819" s="20">
        <f>SUMIFS('CONTRATOS 2016'!$AI:AI,'CONTRATOS 2016'!$AV:AV,A819)</f>
        <v>0</v>
      </c>
    </row>
    <row r="820" spans="1:5" x14ac:dyDescent="0.2">
      <c r="A820" s="23" t="s">
        <v>909</v>
      </c>
      <c r="B820" s="8">
        <v>74333093</v>
      </c>
      <c r="C820" s="25" t="s">
        <v>162</v>
      </c>
      <c r="D820" s="21">
        <f>COUNTIFS('CONTRATOS 2016'!AV:AV,A820,'CONTRATOS 2016'!$AI:AI,"&gt;=1")</f>
        <v>0</v>
      </c>
      <c r="E820" s="20">
        <f>SUMIFS('CONTRATOS 2016'!$AI:AI,'CONTRATOS 2016'!$AV:AV,A820)</f>
        <v>0</v>
      </c>
    </row>
    <row r="821" spans="1:5" x14ac:dyDescent="0.2">
      <c r="A821" s="23" t="s">
        <v>414</v>
      </c>
      <c r="B821" s="8">
        <v>12980149</v>
      </c>
      <c r="C821" s="25" t="s">
        <v>225</v>
      </c>
      <c r="D821" s="21">
        <f>COUNTIFS('CONTRATOS 2016'!AV:AV,A821,'CONTRATOS 2016'!$AI:AI,"&gt;=1")</f>
        <v>0</v>
      </c>
      <c r="E821" s="20">
        <f>SUMIFS('CONTRATOS 2016'!$AI:AI,'CONTRATOS 2016'!$AV:AV,A821)</f>
        <v>0</v>
      </c>
    </row>
    <row r="822" spans="1:5" x14ac:dyDescent="0.2">
      <c r="A822" s="23" t="s">
        <v>442</v>
      </c>
      <c r="B822" s="8">
        <v>14893689</v>
      </c>
      <c r="C822" s="25" t="s">
        <v>174</v>
      </c>
      <c r="D822" s="21">
        <f>COUNTIFS('CONTRATOS 2016'!AV:AV,A822,'CONTRATOS 2016'!$AI:AI,"&gt;=1")</f>
        <v>0</v>
      </c>
      <c r="E822" s="20">
        <f>SUMIFS('CONTRATOS 2016'!$AI:AI,'CONTRATOS 2016'!$AV:AV,A822)</f>
        <v>0</v>
      </c>
    </row>
    <row r="823" spans="1:5" x14ac:dyDescent="0.2">
      <c r="A823" s="23" t="s">
        <v>1261</v>
      </c>
      <c r="B823" s="8">
        <v>1003265322</v>
      </c>
      <c r="C823" s="25" t="s">
        <v>151</v>
      </c>
      <c r="D823" s="21">
        <f>COUNTIFS('CONTRATOS 2016'!AV:AV,A823,'CONTRATOS 2016'!$AI:AI,"&gt;=1")</f>
        <v>0</v>
      </c>
      <c r="E823" s="20">
        <f>SUMIFS('CONTRATOS 2016'!$AI:AI,'CONTRATOS 2016'!$AV:AV,A823)</f>
        <v>0</v>
      </c>
    </row>
    <row r="824" spans="1:5" x14ac:dyDescent="0.2">
      <c r="A824" s="23" t="s">
        <v>1293</v>
      </c>
      <c r="B824" s="8">
        <v>1016026212</v>
      </c>
      <c r="C824" s="25" t="s">
        <v>162</v>
      </c>
      <c r="D824" s="21">
        <f>COUNTIFS('CONTRATOS 2016'!AV:AV,A824,'CONTRATOS 2016'!$AI:AI,"&gt;=1")</f>
        <v>0</v>
      </c>
      <c r="E824" s="20">
        <f>SUMIFS('CONTRATOS 2016'!$AI:AI,'CONTRATOS 2016'!$AV:AV,A824)</f>
        <v>0</v>
      </c>
    </row>
    <row r="825" spans="1:5" x14ac:dyDescent="0.2">
      <c r="A825" s="23" t="s">
        <v>746</v>
      </c>
      <c r="B825" s="8">
        <v>52772797</v>
      </c>
      <c r="C825" s="25" t="s">
        <v>162</v>
      </c>
      <c r="D825" s="21">
        <f>COUNTIFS('CONTRATOS 2016'!AV:AV,A825,'CONTRATOS 2016'!$AI:AI,"&gt;=1")</f>
        <v>0</v>
      </c>
      <c r="E825" s="20">
        <f>SUMIFS('CONTRATOS 2016'!$AI:AI,'CONTRATOS 2016'!$AV:AV,A825)</f>
        <v>0</v>
      </c>
    </row>
    <row r="826" spans="1:5" x14ac:dyDescent="0.2">
      <c r="A826" s="23" t="s">
        <v>1393</v>
      </c>
      <c r="B826" s="8">
        <v>1073681334</v>
      </c>
      <c r="C826" s="25" t="s">
        <v>162</v>
      </c>
      <c r="D826" s="21">
        <f>COUNTIFS('CONTRATOS 2016'!AV:AV,A826,'CONTRATOS 2016'!$AI:AI,"&gt;=1")</f>
        <v>0</v>
      </c>
      <c r="E826" s="20">
        <f>SUMIFS('CONTRATOS 2016'!$AI:AI,'CONTRATOS 2016'!$AV:AV,A826)</f>
        <v>0</v>
      </c>
    </row>
    <row r="827" spans="1:5" x14ac:dyDescent="0.2">
      <c r="A827" s="23" t="s">
        <v>525</v>
      </c>
      <c r="B827" s="8">
        <v>24731424</v>
      </c>
      <c r="C827" s="25" t="s">
        <v>238</v>
      </c>
      <c r="D827" s="21">
        <f>COUNTIFS('CONTRATOS 2016'!AV:AV,A827,'CONTRATOS 2016'!$AI:AI,"&gt;=1")</f>
        <v>0</v>
      </c>
      <c r="E827" s="20">
        <f>SUMIFS('CONTRATOS 2016'!$AI:AI,'CONTRATOS 2016'!$AV:AV,A827)</f>
        <v>0</v>
      </c>
    </row>
    <row r="828" spans="1:5" x14ac:dyDescent="0.2">
      <c r="A828" s="23" t="s">
        <v>793</v>
      </c>
      <c r="B828" s="8">
        <v>53071358</v>
      </c>
      <c r="C828" s="25" t="s">
        <v>162</v>
      </c>
      <c r="D828" s="21">
        <f>COUNTIFS('CONTRATOS 2016'!AV:AV,A828,'CONTRATOS 2016'!$AI:AI,"&gt;=1")</f>
        <v>0</v>
      </c>
      <c r="E828" s="20">
        <f>SUMIFS('CONTRATOS 2016'!$AI:AI,'CONTRATOS 2016'!$AV:AV,A828)</f>
        <v>0</v>
      </c>
    </row>
    <row r="829" spans="1:5" x14ac:dyDescent="0.2">
      <c r="A829" s="23" t="s">
        <v>726</v>
      </c>
      <c r="B829" s="8">
        <v>52487094</v>
      </c>
      <c r="C829" s="25" t="s">
        <v>162</v>
      </c>
      <c r="D829" s="21">
        <f>COUNTIFS('CONTRATOS 2016'!AV:AV,A829,'CONTRATOS 2016'!$AI:AI,"&gt;=1")</f>
        <v>0</v>
      </c>
      <c r="E829" s="20">
        <f>SUMIFS('CONTRATOS 2016'!$AI:AI,'CONTRATOS 2016'!$AV:AV,A829)</f>
        <v>0</v>
      </c>
    </row>
    <row r="830" spans="1:5" x14ac:dyDescent="0.2">
      <c r="A830" s="23" t="s">
        <v>544</v>
      </c>
      <c r="B830" s="8">
        <v>30982630</v>
      </c>
      <c r="C830" s="25" t="s">
        <v>252</v>
      </c>
      <c r="D830" s="21">
        <f>COUNTIFS('CONTRATOS 2016'!AV:AV,A830,'CONTRATOS 2016'!$AI:AI,"&gt;=1")</f>
        <v>0</v>
      </c>
      <c r="E830" s="20">
        <f>SUMIFS('CONTRATOS 2016'!$AI:AI,'CONTRATOS 2016'!$AV:AV,A830)</f>
        <v>0</v>
      </c>
    </row>
    <row r="831" spans="1:5" x14ac:dyDescent="0.2">
      <c r="A831" s="23" t="s">
        <v>589</v>
      </c>
      <c r="B831" s="8">
        <v>38550436</v>
      </c>
      <c r="C831" s="25" t="s">
        <v>183</v>
      </c>
      <c r="D831" s="21">
        <f>COUNTIFS('CONTRATOS 2016'!AV:AV,A831,'CONTRATOS 2016'!$AI:AI,"&gt;=1")</f>
        <v>0</v>
      </c>
      <c r="E831" s="20">
        <f>SUMIFS('CONTRATOS 2016'!$AI:AI,'CONTRATOS 2016'!$AV:AV,A831)</f>
        <v>0</v>
      </c>
    </row>
    <row r="832" spans="1:5" x14ac:dyDescent="0.2">
      <c r="A832" s="23" t="s">
        <v>633</v>
      </c>
      <c r="B832" s="8">
        <v>43101894</v>
      </c>
      <c r="C832" s="25" t="s">
        <v>269</v>
      </c>
      <c r="D832" s="21">
        <f>COUNTIFS('CONTRATOS 2016'!AV:AV,A832,'CONTRATOS 2016'!$AI:AI,"&gt;=1")</f>
        <v>0</v>
      </c>
      <c r="E832" s="20">
        <f>SUMIFS('CONTRATOS 2016'!$AI:AI,'CONTRATOS 2016'!$AV:AV,A832)</f>
        <v>0</v>
      </c>
    </row>
    <row r="833" spans="1:5" x14ac:dyDescent="0.2">
      <c r="A833" s="23" t="s">
        <v>591</v>
      </c>
      <c r="B833" s="8">
        <v>38556022</v>
      </c>
      <c r="C833" s="25" t="s">
        <v>183</v>
      </c>
      <c r="D833" s="21">
        <f>COUNTIFS('CONTRATOS 2016'!AV:AV,A833,'CONTRATOS 2016'!$AI:AI,"&gt;=1")</f>
        <v>0</v>
      </c>
      <c r="E833" s="20">
        <f>SUMIFS('CONTRATOS 2016'!$AI:AI,'CONTRATOS 2016'!$AV:AV,A833)</f>
        <v>0</v>
      </c>
    </row>
    <row r="834" spans="1:5" x14ac:dyDescent="0.2">
      <c r="A834" s="23" t="s">
        <v>617</v>
      </c>
      <c r="B834" s="8">
        <v>40429909</v>
      </c>
      <c r="C834" s="25" t="s">
        <v>173</v>
      </c>
      <c r="D834" s="21">
        <f>COUNTIFS('CONTRATOS 2016'!AV:AV,A834,'CONTRATOS 2016'!$AI:AI,"&gt;=1")</f>
        <v>0</v>
      </c>
      <c r="E834" s="20">
        <f>SUMIFS('CONTRATOS 2016'!$AI:AI,'CONTRATOS 2016'!$AV:AV,A834)</f>
        <v>0</v>
      </c>
    </row>
    <row r="835" spans="1:5" x14ac:dyDescent="0.2">
      <c r="A835" s="23" t="s">
        <v>10</v>
      </c>
      <c r="B835" s="8">
        <v>51631449</v>
      </c>
      <c r="C835" s="25" t="s">
        <v>195</v>
      </c>
      <c r="D835" s="21">
        <f>COUNTIFS('CONTRATOS 2016'!AV:AV,A835,'CONTRATOS 2016'!$AI:AI,"&gt;=1")</f>
        <v>0</v>
      </c>
      <c r="E835" s="20">
        <f>SUMIFS('CONTRATOS 2016'!$AI:AI,'CONTRATOS 2016'!$AV:AV,A835)</f>
        <v>0</v>
      </c>
    </row>
    <row r="836" spans="1:5" x14ac:dyDescent="0.2">
      <c r="A836" s="23" t="s">
        <v>540</v>
      </c>
      <c r="B836" s="8">
        <v>30392592</v>
      </c>
      <c r="C836" s="25" t="s">
        <v>210</v>
      </c>
      <c r="D836" s="21">
        <f>COUNTIFS('CONTRATOS 2016'!AV:AV,A836,'CONTRATOS 2016'!$AI:AI,"&gt;=1")</f>
        <v>0</v>
      </c>
      <c r="E836" s="20">
        <f>SUMIFS('CONTRATOS 2016'!$AI:AI,'CONTRATOS 2016'!$AV:AV,A836)</f>
        <v>0</v>
      </c>
    </row>
    <row r="837" spans="1:5" x14ac:dyDescent="0.2">
      <c r="A837" s="23" t="s">
        <v>690</v>
      </c>
      <c r="B837" s="8">
        <v>52108018</v>
      </c>
      <c r="C837" s="25" t="s">
        <v>180</v>
      </c>
      <c r="D837" s="21">
        <f>COUNTIFS('CONTRATOS 2016'!AV:AV,A837,'CONTRATOS 2016'!$AI:AI,"&gt;=1")</f>
        <v>0</v>
      </c>
      <c r="E837" s="20">
        <f>SUMIFS('CONTRATOS 2016'!$AI:AI,'CONTRATOS 2016'!$AV:AV,A837)</f>
        <v>0</v>
      </c>
    </row>
    <row r="838" spans="1:5" x14ac:dyDescent="0.2">
      <c r="A838" s="23" t="s">
        <v>524</v>
      </c>
      <c r="B838" s="8">
        <v>24730931</v>
      </c>
      <c r="C838" s="25" t="s">
        <v>162</v>
      </c>
      <c r="D838" s="21">
        <f>COUNTIFS('CONTRATOS 2016'!AV:AV,A838,'CONTRATOS 2016'!$AI:AI,"&gt;=1")</f>
        <v>0</v>
      </c>
      <c r="E838" s="20">
        <f>SUMIFS('CONTRATOS 2016'!$AI:AI,'CONTRATOS 2016'!$AV:AV,A838)</f>
        <v>0</v>
      </c>
    </row>
    <row r="839" spans="1:5" x14ac:dyDescent="0.2">
      <c r="A839" s="23" t="s">
        <v>682</v>
      </c>
      <c r="B839" s="8">
        <v>51992330</v>
      </c>
      <c r="C839" s="25" t="s">
        <v>276</v>
      </c>
      <c r="D839" s="21">
        <f>COUNTIFS('CONTRATOS 2016'!AV:AV,A839,'CONTRATOS 2016'!$AI:AI,"&gt;=1")</f>
        <v>0</v>
      </c>
      <c r="E839" s="20">
        <f>SUMIFS('CONTRATOS 2016'!$AI:AI,'CONTRATOS 2016'!$AV:AV,A839)</f>
        <v>0</v>
      </c>
    </row>
    <row r="840" spans="1:5" x14ac:dyDescent="0.2">
      <c r="A840" s="23" t="s">
        <v>42</v>
      </c>
      <c r="B840" s="8">
        <v>24433491</v>
      </c>
      <c r="C840" s="25" t="s">
        <v>246</v>
      </c>
      <c r="D840" s="21">
        <f>COUNTIFS('CONTRATOS 2016'!AV:AV,A840,'CONTRATOS 2016'!$AI:AI,"&gt;=1")</f>
        <v>0</v>
      </c>
      <c r="E840" s="20">
        <f>SUMIFS('CONTRATOS 2016'!$AI:AI,'CONTRATOS 2016'!$AV:AV,A840)</f>
        <v>0</v>
      </c>
    </row>
    <row r="841" spans="1:5" x14ac:dyDescent="0.2">
      <c r="A841" s="23" t="s">
        <v>667</v>
      </c>
      <c r="B841" s="8">
        <v>51826127</v>
      </c>
      <c r="C841" s="25" t="s">
        <v>257</v>
      </c>
      <c r="D841" s="21">
        <f>COUNTIFS('CONTRATOS 2016'!AV:AV,A841,'CONTRATOS 2016'!$AI:AI,"&gt;=1")</f>
        <v>0</v>
      </c>
      <c r="E841" s="20">
        <f>SUMIFS('CONTRATOS 2016'!$AI:AI,'CONTRATOS 2016'!$AV:AV,A841)</f>
        <v>0</v>
      </c>
    </row>
    <row r="842" spans="1:5" x14ac:dyDescent="0.2">
      <c r="A842" s="23" t="s">
        <v>17</v>
      </c>
      <c r="B842" s="8">
        <v>26271656</v>
      </c>
      <c r="C842" s="25" t="s">
        <v>235</v>
      </c>
      <c r="D842" s="21">
        <f>COUNTIFS('CONTRATOS 2016'!AV:AV,A842,'CONTRATOS 2016'!$AI:AI,"&gt;=1")</f>
        <v>0</v>
      </c>
      <c r="E842" s="20">
        <f>SUMIFS('CONTRATOS 2016'!$AI:AI,'CONTRATOS 2016'!$AV:AV,A842)</f>
        <v>0</v>
      </c>
    </row>
    <row r="843" spans="1:5" x14ac:dyDescent="0.2">
      <c r="A843" s="23" t="s">
        <v>677</v>
      </c>
      <c r="B843" s="8">
        <v>51938798</v>
      </c>
      <c r="C843" s="25" t="s">
        <v>244</v>
      </c>
      <c r="D843" s="21">
        <f>COUNTIFS('CONTRATOS 2016'!AV:AV,A843,'CONTRATOS 2016'!$AI:AI,"&gt;=1")</f>
        <v>0</v>
      </c>
      <c r="E843" s="20">
        <f>SUMIFS('CONTRATOS 2016'!$AI:AI,'CONTRATOS 2016'!$AV:AV,A843)</f>
        <v>0</v>
      </c>
    </row>
    <row r="844" spans="1:5" x14ac:dyDescent="0.2">
      <c r="A844" s="23" t="s">
        <v>556</v>
      </c>
      <c r="B844" s="8">
        <v>32813921</v>
      </c>
      <c r="C844" s="25" t="s">
        <v>220</v>
      </c>
      <c r="D844" s="21">
        <f>COUNTIFS('CONTRATOS 2016'!AV:AV,A844,'CONTRATOS 2016'!$AI:AI,"&gt;=1")</f>
        <v>0</v>
      </c>
      <c r="E844" s="20">
        <f>SUMIFS('CONTRATOS 2016'!$AI:AI,'CONTRATOS 2016'!$AV:AV,A844)</f>
        <v>0</v>
      </c>
    </row>
    <row r="845" spans="1:5" x14ac:dyDescent="0.2">
      <c r="A845" s="23" t="s">
        <v>843</v>
      </c>
      <c r="B845" s="8">
        <v>66745180</v>
      </c>
      <c r="C845" s="25" t="s">
        <v>167</v>
      </c>
      <c r="D845" s="21">
        <f>COUNTIFS('CONTRATOS 2016'!AV:AV,A845,'CONTRATOS 2016'!$AI:AI,"&gt;=1")</f>
        <v>0</v>
      </c>
      <c r="E845" s="20">
        <f>SUMIFS('CONTRATOS 2016'!$AI:AI,'CONTRATOS 2016'!$AV:AV,A845)</f>
        <v>0</v>
      </c>
    </row>
    <row r="846" spans="1:5" x14ac:dyDescent="0.2">
      <c r="A846" s="23" t="s">
        <v>1419</v>
      </c>
      <c r="B846" s="8">
        <v>1110453944</v>
      </c>
      <c r="C846" s="25" t="s">
        <v>162</v>
      </c>
      <c r="D846" s="21">
        <f>COUNTIFS('CONTRATOS 2016'!AV:AV,A846,'CONTRATOS 2016'!$AI:AI,"&gt;=1")</f>
        <v>0</v>
      </c>
      <c r="E846" s="20">
        <f>SUMIFS('CONTRATOS 2016'!$AI:AI,'CONTRATOS 2016'!$AV:AV,A846)</f>
        <v>0</v>
      </c>
    </row>
    <row r="847" spans="1:5" x14ac:dyDescent="0.2">
      <c r="A847" s="23" t="s">
        <v>618</v>
      </c>
      <c r="B847" s="8">
        <v>40443859</v>
      </c>
      <c r="C847" s="25" t="s">
        <v>162</v>
      </c>
      <c r="D847" s="21">
        <f>COUNTIFS('CONTRATOS 2016'!AV:AV,A847,'CONTRATOS 2016'!$AI:AI,"&gt;=1")</f>
        <v>0</v>
      </c>
      <c r="E847" s="20">
        <f>SUMIFS('CONTRATOS 2016'!$AI:AI,'CONTRATOS 2016'!$AV:AV,A847)</f>
        <v>0</v>
      </c>
    </row>
    <row r="848" spans="1:5" x14ac:dyDescent="0.2">
      <c r="A848" s="23" t="s">
        <v>910</v>
      </c>
      <c r="B848" s="8">
        <v>75032687</v>
      </c>
      <c r="C848" s="25" t="s">
        <v>187</v>
      </c>
      <c r="D848" s="21">
        <f>COUNTIFS('CONTRATOS 2016'!AV:AV,A848,'CONTRATOS 2016'!$AI:AI,"&gt;=1")</f>
        <v>0</v>
      </c>
      <c r="E848" s="20">
        <f>SUMIFS('CONTRATOS 2016'!$AI:AI,'CONTRATOS 2016'!$AV:AV,A848)</f>
        <v>0</v>
      </c>
    </row>
    <row r="849" spans="1:5" x14ac:dyDescent="0.2">
      <c r="A849" s="23" t="s">
        <v>861</v>
      </c>
      <c r="B849" s="8">
        <v>72009577</v>
      </c>
      <c r="C849" s="25" t="s">
        <v>201</v>
      </c>
      <c r="D849" s="21">
        <f>COUNTIFS('CONTRATOS 2016'!AV:AV,A849,'CONTRATOS 2016'!$AI:AI,"&gt;=1")</f>
        <v>0</v>
      </c>
      <c r="E849" s="20">
        <f>SUMIFS('CONTRATOS 2016'!$AI:AI,'CONTRATOS 2016'!$AV:AV,A849)</f>
        <v>0</v>
      </c>
    </row>
    <row r="850" spans="1:5" x14ac:dyDescent="0.2">
      <c r="A850" s="23" t="s">
        <v>1202</v>
      </c>
      <c r="B850" s="8">
        <v>88309349</v>
      </c>
      <c r="C850" s="25" t="s">
        <v>280</v>
      </c>
      <c r="D850" s="21">
        <f>COUNTIFS('CONTRATOS 2016'!AV:AV,A850,'CONTRATOS 2016'!$AI:AI,"&gt;=1")</f>
        <v>0</v>
      </c>
      <c r="E850" s="20">
        <f>SUMIFS('CONTRATOS 2016'!$AI:AI,'CONTRATOS 2016'!$AV:AV,A850)</f>
        <v>0</v>
      </c>
    </row>
    <row r="851" spans="1:5" x14ac:dyDescent="0.2">
      <c r="A851" s="23" t="s">
        <v>1043</v>
      </c>
      <c r="B851" s="8">
        <v>79975026</v>
      </c>
      <c r="C851" s="25" t="s">
        <v>265</v>
      </c>
      <c r="D851" s="21">
        <f>COUNTIFS('CONTRATOS 2016'!AV:AV,A851,'CONTRATOS 2016'!$AI:AI,"&gt;=1")</f>
        <v>0</v>
      </c>
      <c r="E851" s="20">
        <f>SUMIFS('CONTRATOS 2016'!$AI:AI,'CONTRATOS 2016'!$AV:AV,A851)</f>
        <v>0</v>
      </c>
    </row>
    <row r="852" spans="1:5" x14ac:dyDescent="0.2">
      <c r="A852" s="23" t="s">
        <v>1403</v>
      </c>
      <c r="B852" s="8">
        <v>1085250955</v>
      </c>
      <c r="C852" s="25" t="s">
        <v>184</v>
      </c>
      <c r="D852" s="21">
        <f>COUNTIFS('CONTRATOS 2016'!AV:AV,A852,'CONTRATOS 2016'!$AI:AI,"&gt;=1")</f>
        <v>0</v>
      </c>
      <c r="E852" s="20">
        <f>SUMIFS('CONTRATOS 2016'!$AI:AI,'CONTRATOS 2016'!$AV:AV,A852)</f>
        <v>0</v>
      </c>
    </row>
    <row r="853" spans="1:5" x14ac:dyDescent="0.2">
      <c r="A853" s="23" t="s">
        <v>781</v>
      </c>
      <c r="B853" s="8">
        <v>52975079</v>
      </c>
      <c r="C853" s="25" t="s">
        <v>162</v>
      </c>
      <c r="D853" s="21">
        <f>COUNTIFS('CONTRATOS 2016'!AV:AV,A853,'CONTRATOS 2016'!$AI:AI,"&gt;=1")</f>
        <v>0</v>
      </c>
      <c r="E853" s="20">
        <f>SUMIFS('CONTRATOS 2016'!$AI:AI,'CONTRATOS 2016'!$AV:AV,A853)</f>
        <v>0</v>
      </c>
    </row>
    <row r="854" spans="1:5" x14ac:dyDescent="0.2">
      <c r="A854" s="23" t="s">
        <v>735</v>
      </c>
      <c r="B854" s="8">
        <v>52544180</v>
      </c>
      <c r="C854" s="25" t="s">
        <v>265</v>
      </c>
      <c r="D854" s="21">
        <f>COUNTIFS('CONTRATOS 2016'!AV:AV,A854,'CONTRATOS 2016'!$AI:AI,"&gt;=1")</f>
        <v>0</v>
      </c>
      <c r="E854" s="20">
        <f>SUMIFS('CONTRATOS 2016'!$AI:AI,'CONTRATOS 2016'!$AV:AV,A854)</f>
        <v>0</v>
      </c>
    </row>
    <row r="855" spans="1:5" x14ac:dyDescent="0.2">
      <c r="A855" s="23" t="s">
        <v>2360</v>
      </c>
      <c r="B855" s="8">
        <v>46680592</v>
      </c>
      <c r="C855" s="25" t="s">
        <v>163</v>
      </c>
      <c r="D855" s="21">
        <f>COUNTIFS('CONTRATOS 2016'!AV:AV,A855,'CONTRATOS 2016'!$AI:AI,"&gt;=1")</f>
        <v>0</v>
      </c>
      <c r="E855" s="20">
        <f>SUMIFS('CONTRATOS 2016'!$AI:AI,'CONTRATOS 2016'!$AV:AV,A855)</f>
        <v>0</v>
      </c>
    </row>
    <row r="856" spans="1:5" x14ac:dyDescent="0.2">
      <c r="A856" s="23" t="s">
        <v>846</v>
      </c>
      <c r="B856" s="8">
        <v>67027442</v>
      </c>
      <c r="C856" s="25" t="s">
        <v>250</v>
      </c>
      <c r="D856" s="21">
        <f>COUNTIFS('CONTRATOS 2016'!AV:AV,A856,'CONTRATOS 2016'!$AI:AI,"&gt;=1")</f>
        <v>0</v>
      </c>
      <c r="E856" s="20">
        <f>SUMIFS('CONTRATOS 2016'!$AI:AI,'CONTRATOS 2016'!$AV:AV,A856)</f>
        <v>0</v>
      </c>
    </row>
    <row r="857" spans="1:5" x14ac:dyDescent="0.2">
      <c r="A857" s="23" t="s">
        <v>585</v>
      </c>
      <c r="B857" s="8">
        <v>36951398</v>
      </c>
      <c r="C857" s="25" t="s">
        <v>206</v>
      </c>
      <c r="D857" s="21">
        <f>COUNTIFS('CONTRATOS 2016'!AV:AV,A857,'CONTRATOS 2016'!$AI:AI,"&gt;=1")</f>
        <v>0</v>
      </c>
      <c r="E857" s="20">
        <f>SUMIFS('CONTRATOS 2016'!$AI:AI,'CONTRATOS 2016'!$AV:AV,A857)</f>
        <v>0</v>
      </c>
    </row>
    <row r="858" spans="1:5" x14ac:dyDescent="0.2">
      <c r="A858" s="23" t="s">
        <v>1221</v>
      </c>
      <c r="B858" s="8">
        <v>93403671</v>
      </c>
      <c r="C858" s="25" t="s">
        <v>223</v>
      </c>
      <c r="D858" s="21">
        <f>COUNTIFS('CONTRATOS 2016'!AV:AV,A858,'CONTRATOS 2016'!$AI:AI,"&gt;=1")</f>
        <v>0</v>
      </c>
      <c r="E858" s="20">
        <f>SUMIFS('CONTRATOS 2016'!$AI:AI,'CONTRATOS 2016'!$AV:AV,A858)</f>
        <v>0</v>
      </c>
    </row>
    <row r="859" spans="1:5" x14ac:dyDescent="0.2">
      <c r="A859" s="23" t="s">
        <v>1008</v>
      </c>
      <c r="B859" s="8">
        <v>79763349</v>
      </c>
      <c r="C859" s="25" t="s">
        <v>198</v>
      </c>
      <c r="D859" s="21">
        <f>COUNTIFS('CONTRATOS 2016'!AV:AV,A859,'CONTRATOS 2016'!$AI:AI,"&gt;=1")</f>
        <v>0</v>
      </c>
      <c r="E859" s="20">
        <f>SUMIFS('CONTRATOS 2016'!$AI:AI,'CONTRATOS 2016'!$AV:AV,A859)</f>
        <v>0</v>
      </c>
    </row>
    <row r="860" spans="1:5" x14ac:dyDescent="0.2">
      <c r="A860" s="23" t="s">
        <v>1007</v>
      </c>
      <c r="B860" s="8">
        <v>79763314</v>
      </c>
      <c r="C860" s="25" t="s">
        <v>162</v>
      </c>
      <c r="D860" s="21">
        <f>COUNTIFS('CONTRATOS 2016'!AV:AV,A860,'CONTRATOS 2016'!$AI:AI,"&gt;=1")</f>
        <v>0</v>
      </c>
      <c r="E860" s="20">
        <f>SUMIFS('CONTRATOS 2016'!$AI:AI,'CONTRATOS 2016'!$AV:AV,A860)</f>
        <v>0</v>
      </c>
    </row>
    <row r="861" spans="1:5" x14ac:dyDescent="0.2">
      <c r="A861" s="23" t="s">
        <v>1181</v>
      </c>
      <c r="B861" s="8">
        <v>88194223</v>
      </c>
      <c r="C861" s="25" t="s">
        <v>162</v>
      </c>
      <c r="D861" s="21">
        <f>COUNTIFS('CONTRATOS 2016'!AV:AV,A861,'CONTRATOS 2016'!$AI:AI,"&gt;=1")</f>
        <v>0</v>
      </c>
      <c r="E861" s="20">
        <f>SUMIFS('CONTRATOS 2016'!$AI:AI,'CONTRATOS 2016'!$AV:AV,A861)</f>
        <v>0</v>
      </c>
    </row>
    <row r="862" spans="1:5" x14ac:dyDescent="0.2">
      <c r="A862" s="23" t="s">
        <v>449</v>
      </c>
      <c r="B862" s="8">
        <v>15886912</v>
      </c>
      <c r="C862" s="25" t="s">
        <v>234</v>
      </c>
      <c r="D862" s="21">
        <f>COUNTIFS('CONTRATOS 2016'!AV:AV,A862,'CONTRATOS 2016'!$AI:AI,"&gt;=1")</f>
        <v>0</v>
      </c>
      <c r="E862" s="20">
        <f>SUMIFS('CONTRATOS 2016'!$AI:AI,'CONTRATOS 2016'!$AV:AV,A862)</f>
        <v>0</v>
      </c>
    </row>
    <row r="863" spans="1:5" x14ac:dyDescent="0.2">
      <c r="A863" s="23" t="s">
        <v>1437</v>
      </c>
      <c r="B863" s="8">
        <v>1128049002</v>
      </c>
      <c r="C863" s="25" t="s">
        <v>168</v>
      </c>
      <c r="D863" s="21">
        <f>COUNTIFS('CONTRATOS 2016'!AV:AV,A863,'CONTRATOS 2016'!$AI:AI,"&gt;=1")</f>
        <v>0</v>
      </c>
      <c r="E863" s="20">
        <f>SUMIFS('CONTRATOS 2016'!$AI:AI,'CONTRATOS 2016'!$AV:AV,A863)</f>
        <v>0</v>
      </c>
    </row>
    <row r="864" spans="1:5" x14ac:dyDescent="0.2">
      <c r="A864" s="23" t="s">
        <v>669</v>
      </c>
      <c r="B864" s="8">
        <v>51839456</v>
      </c>
      <c r="C864" s="25" t="s">
        <v>208</v>
      </c>
      <c r="D864" s="21">
        <f>COUNTIFS('CONTRATOS 2016'!AV:AV,A864,'CONTRATOS 2016'!$AI:AI,"&gt;=1")</f>
        <v>0</v>
      </c>
      <c r="E864" s="20">
        <f>SUMIFS('CONTRATOS 2016'!$AI:AI,'CONTRATOS 2016'!$AV:AV,A864)</f>
        <v>0</v>
      </c>
    </row>
    <row r="865" spans="1:5" x14ac:dyDescent="0.2">
      <c r="A865" s="23" t="s">
        <v>576</v>
      </c>
      <c r="B865" s="8">
        <v>36553364</v>
      </c>
      <c r="C865" s="25" t="s">
        <v>259</v>
      </c>
      <c r="D865" s="21">
        <f>COUNTIFS('CONTRATOS 2016'!AV:AV,A865,'CONTRATOS 2016'!$AI:AI,"&gt;=1")</f>
        <v>0</v>
      </c>
      <c r="E865" s="20">
        <f>SUMIFS('CONTRATOS 2016'!$AI:AI,'CONTRATOS 2016'!$AV:AV,A865)</f>
        <v>0</v>
      </c>
    </row>
    <row r="866" spans="1:5" x14ac:dyDescent="0.2">
      <c r="A866" s="23" t="s">
        <v>727</v>
      </c>
      <c r="B866" s="8">
        <v>52491251</v>
      </c>
      <c r="C866" s="25" t="s">
        <v>162</v>
      </c>
      <c r="D866" s="21">
        <f>COUNTIFS('CONTRATOS 2016'!AV:AV,A866,'CONTRATOS 2016'!$AI:AI,"&gt;=1")</f>
        <v>0</v>
      </c>
      <c r="E866" s="20">
        <f>SUMIFS('CONTRATOS 2016'!$AI:AI,'CONTRATOS 2016'!$AV:AV,A866)</f>
        <v>0</v>
      </c>
    </row>
    <row r="867" spans="1:5" x14ac:dyDescent="0.2">
      <c r="A867" s="23" t="s">
        <v>1361</v>
      </c>
      <c r="B867" s="8">
        <v>1032434656</v>
      </c>
      <c r="C867" s="25" t="s">
        <v>205</v>
      </c>
      <c r="D867" s="21">
        <f>COUNTIFS('CONTRATOS 2016'!AV:AV,A867,'CONTRATOS 2016'!$AI:AI,"&gt;=1")</f>
        <v>0</v>
      </c>
      <c r="E867" s="20">
        <f>SUMIFS('CONTRATOS 2016'!$AI:AI,'CONTRATOS 2016'!$AV:AV,A867)</f>
        <v>0</v>
      </c>
    </row>
    <row r="868" spans="1:5" x14ac:dyDescent="0.2">
      <c r="A868" s="23" t="s">
        <v>806</v>
      </c>
      <c r="B868" s="8">
        <v>53140550</v>
      </c>
      <c r="C868" s="25" t="s">
        <v>186</v>
      </c>
      <c r="D868" s="21">
        <f>COUNTIFS('CONTRATOS 2016'!AV:AV,A868,'CONTRATOS 2016'!$AI:AI,"&gt;=1")</f>
        <v>0</v>
      </c>
      <c r="E868" s="20">
        <f>SUMIFS('CONTRATOS 2016'!$AI:AI,'CONTRATOS 2016'!$AV:AV,A868)</f>
        <v>0</v>
      </c>
    </row>
    <row r="869" spans="1:5" x14ac:dyDescent="0.2">
      <c r="A869" s="23" t="s">
        <v>604</v>
      </c>
      <c r="B869" s="8">
        <v>39690992</v>
      </c>
      <c r="C869" s="25" t="s">
        <v>171</v>
      </c>
      <c r="D869" s="21">
        <f>COUNTIFS('CONTRATOS 2016'!AV:AV,A869,'CONTRATOS 2016'!$AI:AI,"&gt;=1")</f>
        <v>0</v>
      </c>
      <c r="E869" s="20">
        <f>SUMIFS('CONTRATOS 2016'!$AI:AI,'CONTRATOS 2016'!$AV:AV,A869)</f>
        <v>0</v>
      </c>
    </row>
    <row r="870" spans="1:5" x14ac:dyDescent="0.2">
      <c r="A870" s="23" t="s">
        <v>72</v>
      </c>
      <c r="B870" s="8">
        <v>31995987</v>
      </c>
      <c r="C870" s="25" t="s">
        <v>224</v>
      </c>
      <c r="D870" s="21">
        <f>COUNTIFS('CONTRATOS 2016'!AV:AV,A870,'CONTRATOS 2016'!$AI:AI,"&gt;=1")</f>
        <v>0</v>
      </c>
      <c r="E870" s="20">
        <f>SUMIFS('CONTRATOS 2016'!$AI:AI,'CONTRATOS 2016'!$AV:AV,A870)</f>
        <v>0</v>
      </c>
    </row>
    <row r="871" spans="1:5" x14ac:dyDescent="0.2">
      <c r="A871" s="23" t="s">
        <v>686</v>
      </c>
      <c r="B871" s="8">
        <v>52034731</v>
      </c>
      <c r="C871" s="25" t="s">
        <v>200</v>
      </c>
      <c r="D871" s="21">
        <f>COUNTIFS('CONTRATOS 2016'!AV:AV,A871,'CONTRATOS 2016'!$AI:AI,"&gt;=1")</f>
        <v>0</v>
      </c>
      <c r="E871" s="20">
        <f>SUMIFS('CONTRATOS 2016'!$AI:AI,'CONTRATOS 2016'!$AV:AV,A871)</f>
        <v>0</v>
      </c>
    </row>
    <row r="872" spans="1:5" x14ac:dyDescent="0.2">
      <c r="A872" s="23" t="s">
        <v>31</v>
      </c>
      <c r="B872" s="8">
        <v>51831129</v>
      </c>
      <c r="C872" s="25" t="s">
        <v>275</v>
      </c>
      <c r="D872" s="21">
        <f>COUNTIFS('CONTRATOS 2016'!AV:AV,A872,'CONTRATOS 2016'!$AI:AI,"&gt;=1")</f>
        <v>0</v>
      </c>
      <c r="E872" s="20">
        <f>SUMIFS('CONTRATOS 2016'!$AI:AI,'CONTRATOS 2016'!$AV:AV,A872)</f>
        <v>0</v>
      </c>
    </row>
    <row r="873" spans="1:5" x14ac:dyDescent="0.2">
      <c r="A873" s="23" t="s">
        <v>1451</v>
      </c>
      <c r="B873" s="8">
        <v>1140831985</v>
      </c>
      <c r="C873" s="25" t="s">
        <v>203</v>
      </c>
      <c r="D873" s="21">
        <f>COUNTIFS('CONTRATOS 2016'!AV:AV,A873,'CONTRATOS 2016'!$AI:AI,"&gt;=1")</f>
        <v>0</v>
      </c>
      <c r="E873" s="20">
        <f>SUMIFS('CONTRATOS 2016'!$AI:AI,'CONTRATOS 2016'!$AV:AV,A873)</f>
        <v>0</v>
      </c>
    </row>
    <row r="874" spans="1:5" x14ac:dyDescent="0.2">
      <c r="A874" s="23" t="s">
        <v>81</v>
      </c>
      <c r="B874" s="8">
        <v>52022052</v>
      </c>
      <c r="C874" s="25" t="s">
        <v>240</v>
      </c>
      <c r="D874" s="21">
        <f>COUNTIFS('CONTRATOS 2016'!AV:AV,A874,'CONTRATOS 2016'!$AI:AI,"&gt;=1")</f>
        <v>0</v>
      </c>
      <c r="E874" s="20">
        <f>SUMIFS('CONTRATOS 2016'!$AI:AI,'CONTRATOS 2016'!$AV:AV,A874)</f>
        <v>0</v>
      </c>
    </row>
    <row r="875" spans="1:5" x14ac:dyDescent="0.2">
      <c r="A875" s="23" t="s">
        <v>560</v>
      </c>
      <c r="B875" s="8">
        <v>33056005</v>
      </c>
      <c r="C875" s="25" t="s">
        <v>208</v>
      </c>
      <c r="D875" s="21">
        <f>COUNTIFS('CONTRATOS 2016'!AV:AV,A875,'CONTRATOS 2016'!$AI:AI,"&gt;=1")</f>
        <v>0</v>
      </c>
      <c r="E875" s="20">
        <f>SUMIFS('CONTRATOS 2016'!$AI:AI,'CONTRATOS 2016'!$AV:AV,A875)</f>
        <v>0</v>
      </c>
    </row>
    <row r="876" spans="1:5" x14ac:dyDescent="0.2">
      <c r="A876" s="23" t="s">
        <v>756</v>
      </c>
      <c r="B876" s="8">
        <v>52837020</v>
      </c>
      <c r="C876" s="25" t="s">
        <v>162</v>
      </c>
      <c r="D876" s="21">
        <f>COUNTIFS('CONTRATOS 2016'!AV:AV,A876,'CONTRATOS 2016'!$AI:AI,"&gt;=1")</f>
        <v>0</v>
      </c>
      <c r="E876" s="20">
        <f>SUMIFS('CONTRATOS 2016'!$AI:AI,'CONTRATOS 2016'!$AV:AV,A876)</f>
        <v>0</v>
      </c>
    </row>
    <row r="877" spans="1:5" x14ac:dyDescent="0.2">
      <c r="A877" s="23" t="s">
        <v>527</v>
      </c>
      <c r="B877" s="8">
        <v>25057340</v>
      </c>
      <c r="C877" s="25" t="s">
        <v>174</v>
      </c>
      <c r="D877" s="21">
        <f>COUNTIFS('CONTRATOS 2016'!AV:AV,A877,'CONTRATOS 2016'!$AI:AI,"&gt;=1")</f>
        <v>0</v>
      </c>
      <c r="E877" s="20">
        <f>SUMIFS('CONTRATOS 2016'!$AI:AI,'CONTRATOS 2016'!$AV:AV,A877)</f>
        <v>0</v>
      </c>
    </row>
    <row r="878" spans="1:5" x14ac:dyDescent="0.2">
      <c r="A878" s="23" t="s">
        <v>819</v>
      </c>
      <c r="B878" s="8">
        <v>60288242</v>
      </c>
      <c r="C878" s="25" t="s">
        <v>280</v>
      </c>
      <c r="D878" s="21">
        <f>COUNTIFS('CONTRATOS 2016'!AV:AV,A878,'CONTRATOS 2016'!$AI:AI,"&gt;=1")</f>
        <v>0</v>
      </c>
      <c r="E878" s="20">
        <f>SUMIFS('CONTRATOS 2016'!$AI:AI,'CONTRATOS 2016'!$AV:AV,A878)</f>
        <v>0</v>
      </c>
    </row>
    <row r="879" spans="1:5" x14ac:dyDescent="0.2">
      <c r="A879" s="23" t="s">
        <v>531</v>
      </c>
      <c r="B879" s="8">
        <v>27087437</v>
      </c>
      <c r="C879" s="25" t="s">
        <v>184</v>
      </c>
      <c r="D879" s="21">
        <f>COUNTIFS('CONTRATOS 2016'!AV:AV,A879,'CONTRATOS 2016'!$AI:AI,"&gt;=1")</f>
        <v>0</v>
      </c>
      <c r="E879" s="20">
        <f>SUMIFS('CONTRATOS 2016'!$AI:AI,'CONTRATOS 2016'!$AV:AV,A879)</f>
        <v>0</v>
      </c>
    </row>
    <row r="880" spans="1:5" x14ac:dyDescent="0.2">
      <c r="A880" s="23" t="s">
        <v>1364</v>
      </c>
      <c r="B880" s="8">
        <v>1033705921</v>
      </c>
      <c r="C880" s="25" t="s">
        <v>162</v>
      </c>
      <c r="D880" s="21">
        <f>COUNTIFS('CONTRATOS 2016'!AV:AV,A880,'CONTRATOS 2016'!$AI:AI,"&gt;=1")</f>
        <v>0</v>
      </c>
      <c r="E880" s="20">
        <f>SUMIFS('CONTRATOS 2016'!$AI:AI,'CONTRATOS 2016'!$AV:AV,A880)</f>
        <v>0</v>
      </c>
    </row>
    <row r="881" spans="1:5" x14ac:dyDescent="0.2">
      <c r="A881" s="23" t="s">
        <v>719</v>
      </c>
      <c r="B881" s="8">
        <v>52423402</v>
      </c>
      <c r="C881" s="25" t="s">
        <v>208</v>
      </c>
      <c r="D881" s="21">
        <f>COUNTIFS('CONTRATOS 2016'!AV:AV,A881,'CONTRATOS 2016'!$AI:AI,"&gt;=1")</f>
        <v>0</v>
      </c>
      <c r="E881" s="20">
        <f>SUMIFS('CONTRATOS 2016'!$AI:AI,'CONTRATOS 2016'!$AV:AV,A881)</f>
        <v>0</v>
      </c>
    </row>
    <row r="882" spans="1:5" x14ac:dyDescent="0.2">
      <c r="A882" s="23" t="s">
        <v>701</v>
      </c>
      <c r="B882" s="8">
        <v>52270106</v>
      </c>
      <c r="C882" s="25" t="s">
        <v>162</v>
      </c>
      <c r="D882" s="21">
        <f>COUNTIFS('CONTRATOS 2016'!AV:AV,A882,'CONTRATOS 2016'!$AI:AI,"&gt;=1")</f>
        <v>0</v>
      </c>
      <c r="E882" s="20">
        <f>SUMIFS('CONTRATOS 2016'!$AI:AI,'CONTRATOS 2016'!$AV:AV,A882)</f>
        <v>0</v>
      </c>
    </row>
    <row r="883" spans="1:5" x14ac:dyDescent="0.2">
      <c r="A883" s="23" t="s">
        <v>672</v>
      </c>
      <c r="B883" s="8">
        <v>51896790</v>
      </c>
      <c r="C883" s="25" t="s">
        <v>256</v>
      </c>
      <c r="D883" s="21">
        <f>COUNTIFS('CONTRATOS 2016'!AV:AV,A883,'CONTRATOS 2016'!$AI:AI,"&gt;=1")</f>
        <v>0</v>
      </c>
      <c r="E883" s="20">
        <f>SUMIFS('CONTRATOS 2016'!$AI:AI,'CONTRATOS 2016'!$AV:AV,A883)</f>
        <v>0</v>
      </c>
    </row>
    <row r="884" spans="1:5" x14ac:dyDescent="0.2">
      <c r="A884" s="23" t="s">
        <v>1383</v>
      </c>
      <c r="B884" s="8">
        <v>1056552550</v>
      </c>
      <c r="C884" s="25" t="s">
        <v>265</v>
      </c>
      <c r="D884" s="21">
        <f>COUNTIFS('CONTRATOS 2016'!AV:AV,A884,'CONTRATOS 2016'!$AI:AI,"&gt;=1")</f>
        <v>0</v>
      </c>
      <c r="E884" s="20">
        <f>SUMIFS('CONTRATOS 2016'!$AI:AI,'CONTRATOS 2016'!$AV:AV,A884)</f>
        <v>0</v>
      </c>
    </row>
    <row r="885" spans="1:5" x14ac:dyDescent="0.2">
      <c r="A885" s="23" t="s">
        <v>811</v>
      </c>
      <c r="B885" s="8">
        <v>56068767</v>
      </c>
      <c r="C885" s="25" t="s">
        <v>218</v>
      </c>
      <c r="D885" s="21">
        <f>COUNTIFS('CONTRATOS 2016'!AV:AV,A885,'CONTRATOS 2016'!$AI:AI,"&gt;=1")</f>
        <v>0</v>
      </c>
      <c r="E885" s="20">
        <f>SUMIFS('CONTRATOS 2016'!$AI:AI,'CONTRATOS 2016'!$AV:AV,A885)</f>
        <v>0</v>
      </c>
    </row>
    <row r="886" spans="1:5" x14ac:dyDescent="0.2">
      <c r="A886" s="23" t="s">
        <v>552</v>
      </c>
      <c r="B886" s="8">
        <v>31919474</v>
      </c>
      <c r="C886" s="25" t="s">
        <v>164</v>
      </c>
      <c r="D886" s="21">
        <f>COUNTIFS('CONTRATOS 2016'!AV:AV,A886,'CONTRATOS 2016'!$AI:AI,"&gt;=1")</f>
        <v>0</v>
      </c>
      <c r="E886" s="20">
        <f>SUMIFS('CONTRATOS 2016'!$AI:AI,'CONTRATOS 2016'!$AV:AV,A886)</f>
        <v>0</v>
      </c>
    </row>
    <row r="887" spans="1:5" x14ac:dyDescent="0.2">
      <c r="A887" s="23" t="s">
        <v>666</v>
      </c>
      <c r="B887" s="8">
        <v>51809954</v>
      </c>
      <c r="C887" s="25" t="s">
        <v>186</v>
      </c>
      <c r="D887" s="21">
        <f>COUNTIFS('CONTRATOS 2016'!AV:AV,A887,'CONTRATOS 2016'!$AI:AI,"&gt;=1")</f>
        <v>0</v>
      </c>
      <c r="E887" s="20">
        <f>SUMIFS('CONTRATOS 2016'!$AI:AI,'CONTRATOS 2016'!$AV:AV,A887)</f>
        <v>0</v>
      </c>
    </row>
    <row r="888" spans="1:5" x14ac:dyDescent="0.2">
      <c r="A888" s="23" t="s">
        <v>1384</v>
      </c>
      <c r="B888" s="8">
        <v>1057587633</v>
      </c>
      <c r="C888" s="25" t="s">
        <v>170</v>
      </c>
      <c r="D888" s="21">
        <f>COUNTIFS('CONTRATOS 2016'!AV:AV,A888,'CONTRATOS 2016'!$AI:AI,"&gt;=1")</f>
        <v>0</v>
      </c>
      <c r="E888" s="20">
        <f>SUMIFS('CONTRATOS 2016'!$AI:AI,'CONTRATOS 2016'!$AV:AV,A888)</f>
        <v>0</v>
      </c>
    </row>
    <row r="889" spans="1:5" x14ac:dyDescent="0.2">
      <c r="A889" s="23" t="s">
        <v>812</v>
      </c>
      <c r="B889" s="8">
        <v>57434015</v>
      </c>
      <c r="C889" s="25" t="s">
        <v>192</v>
      </c>
      <c r="D889" s="21">
        <f>COUNTIFS('CONTRATOS 2016'!AV:AV,A889,'CONTRATOS 2016'!$AI:AI,"&gt;=1")</f>
        <v>0</v>
      </c>
      <c r="E889" s="20">
        <f>SUMIFS('CONTRATOS 2016'!$AI:AI,'CONTRATOS 2016'!$AV:AV,A889)</f>
        <v>0</v>
      </c>
    </row>
    <row r="890" spans="1:5" x14ac:dyDescent="0.2">
      <c r="A890" s="23" t="s">
        <v>656</v>
      </c>
      <c r="B890" s="8">
        <v>51615125</v>
      </c>
      <c r="C890" s="25" t="s">
        <v>208</v>
      </c>
      <c r="D890" s="21">
        <f>COUNTIFS('CONTRATOS 2016'!AV:AV,A890,'CONTRATOS 2016'!$AI:AI,"&gt;=1")</f>
        <v>0</v>
      </c>
      <c r="E890" s="20">
        <f>SUMIFS('CONTRATOS 2016'!$AI:AI,'CONTRATOS 2016'!$AV:AV,A890)</f>
        <v>0</v>
      </c>
    </row>
    <row r="891" spans="1:5" x14ac:dyDescent="0.2">
      <c r="A891" s="23" t="s">
        <v>600</v>
      </c>
      <c r="B891" s="8">
        <v>39562000</v>
      </c>
      <c r="C891" s="25" t="s">
        <v>164</v>
      </c>
      <c r="D891" s="21">
        <f>COUNTIFS('CONTRATOS 2016'!AV:AV,A891,'CONTRATOS 2016'!$AI:AI,"&gt;=1")</f>
        <v>0</v>
      </c>
      <c r="E891" s="20">
        <f>SUMIFS('CONTRATOS 2016'!$AI:AI,'CONTRATOS 2016'!$AV:AV,A891)</f>
        <v>0</v>
      </c>
    </row>
    <row r="892" spans="1:5" x14ac:dyDescent="0.2">
      <c r="A892" s="23" t="s">
        <v>798</v>
      </c>
      <c r="B892" s="8">
        <v>53095568</v>
      </c>
      <c r="C892" s="25" t="s">
        <v>162</v>
      </c>
      <c r="D892" s="21">
        <f>COUNTIFS('CONTRATOS 2016'!AV:AV,A892,'CONTRATOS 2016'!$AI:AI,"&gt;=1")</f>
        <v>0</v>
      </c>
      <c r="E892" s="20">
        <f>SUMIFS('CONTRATOS 2016'!$AI:AI,'CONTRATOS 2016'!$AV:AV,A892)</f>
        <v>0</v>
      </c>
    </row>
    <row r="893" spans="1:5" x14ac:dyDescent="0.2">
      <c r="A893" s="23" t="s">
        <v>572</v>
      </c>
      <c r="B893" s="8">
        <v>35890574</v>
      </c>
      <c r="C893" s="25" t="s">
        <v>237</v>
      </c>
      <c r="D893" s="21">
        <f>COUNTIFS('CONTRATOS 2016'!AV:AV,A893,'CONTRATOS 2016'!$AI:AI,"&gt;=1")</f>
        <v>0</v>
      </c>
      <c r="E893" s="20">
        <f>SUMIFS('CONTRATOS 2016'!$AI:AI,'CONTRATOS 2016'!$AV:AV,A893)</f>
        <v>0</v>
      </c>
    </row>
    <row r="894" spans="1:5" x14ac:dyDescent="0.2">
      <c r="A894" s="23" t="s">
        <v>712</v>
      </c>
      <c r="B894" s="8">
        <v>52355381</v>
      </c>
      <c r="C894" s="25" t="s">
        <v>162</v>
      </c>
      <c r="D894" s="21">
        <f>COUNTIFS('CONTRATOS 2016'!AV:AV,A894,'CONTRATOS 2016'!$AI:AI,"&gt;=1")</f>
        <v>0</v>
      </c>
      <c r="E894" s="20">
        <f>SUMIFS('CONTRATOS 2016'!$AI:AI,'CONTRATOS 2016'!$AV:AV,A894)</f>
        <v>0</v>
      </c>
    </row>
    <row r="895" spans="1:5" x14ac:dyDescent="0.2">
      <c r="A895" s="23" t="s">
        <v>674</v>
      </c>
      <c r="B895" s="8">
        <v>51909360</v>
      </c>
      <c r="C895" s="25" t="s">
        <v>208</v>
      </c>
      <c r="D895" s="21">
        <f>COUNTIFS('CONTRATOS 2016'!AV:AV,A895,'CONTRATOS 2016'!$AI:AI,"&gt;=1")</f>
        <v>0</v>
      </c>
      <c r="E895" s="20">
        <f>SUMIFS('CONTRATOS 2016'!$AI:AI,'CONTRATOS 2016'!$AV:AV,A895)</f>
        <v>0</v>
      </c>
    </row>
    <row r="896" spans="1:5" x14ac:dyDescent="0.2">
      <c r="A896" s="23" t="s">
        <v>1362</v>
      </c>
      <c r="B896" s="8">
        <v>1032455340</v>
      </c>
      <c r="C896" s="25" t="s">
        <v>162</v>
      </c>
      <c r="D896" s="21">
        <f>COUNTIFS('CONTRATOS 2016'!AV:AV,A896,'CONTRATOS 2016'!$AI:AI,"&gt;=1")</f>
        <v>0</v>
      </c>
      <c r="E896" s="20">
        <f>SUMIFS('CONTRATOS 2016'!$AI:AI,'CONTRATOS 2016'!$AV:AV,A896)</f>
        <v>0</v>
      </c>
    </row>
    <row r="897" spans="1:5" x14ac:dyDescent="0.2">
      <c r="A897" s="23" t="s">
        <v>761</v>
      </c>
      <c r="B897" s="8">
        <v>52856196</v>
      </c>
      <c r="C897" s="25" t="s">
        <v>162</v>
      </c>
      <c r="D897" s="21">
        <f>COUNTIFS('CONTRATOS 2016'!AV:AV,A897,'CONTRATOS 2016'!$AI:AI,"&gt;=1")</f>
        <v>0</v>
      </c>
      <c r="E897" s="20">
        <f>SUMIFS('CONTRATOS 2016'!$AI:AI,'CONTRATOS 2016'!$AV:AV,A897)</f>
        <v>0</v>
      </c>
    </row>
    <row r="898" spans="1:5" x14ac:dyDescent="0.2">
      <c r="A898" s="23" t="s">
        <v>103</v>
      </c>
      <c r="B898" s="8">
        <v>52206863</v>
      </c>
      <c r="C898" s="25" t="s">
        <v>256</v>
      </c>
      <c r="D898" s="21">
        <f>COUNTIFS('CONTRATOS 2016'!AV:AV,A898,'CONTRATOS 2016'!$AI:AI,"&gt;=1")</f>
        <v>0</v>
      </c>
      <c r="E898" s="20">
        <f>SUMIFS('CONTRATOS 2016'!$AI:AI,'CONTRATOS 2016'!$AV:AV,A898)</f>
        <v>0</v>
      </c>
    </row>
    <row r="899" spans="1:5" x14ac:dyDescent="0.2">
      <c r="A899" s="23" t="s">
        <v>1441</v>
      </c>
      <c r="B899" s="8">
        <v>1130589772</v>
      </c>
      <c r="C899" s="25" t="s">
        <v>245</v>
      </c>
      <c r="D899" s="21">
        <f>COUNTIFS('CONTRATOS 2016'!AV:AV,A899,'CONTRATOS 2016'!$AI:AI,"&gt;=1")</f>
        <v>0</v>
      </c>
      <c r="E899" s="20">
        <f>SUMIFS('CONTRATOS 2016'!$AI:AI,'CONTRATOS 2016'!$AV:AV,A899)</f>
        <v>0</v>
      </c>
    </row>
    <row r="900" spans="1:5" x14ac:dyDescent="0.2">
      <c r="A900" s="23" t="s">
        <v>838</v>
      </c>
      <c r="B900" s="8">
        <v>65770235</v>
      </c>
      <c r="C900" s="25" t="s">
        <v>246</v>
      </c>
      <c r="D900" s="21">
        <f>COUNTIFS('CONTRATOS 2016'!AV:AV,A900,'CONTRATOS 2016'!$AI:AI,"&gt;=1")</f>
        <v>0</v>
      </c>
      <c r="E900" s="20">
        <f>SUMIFS('CONTRATOS 2016'!$AI:AI,'CONTRATOS 2016'!$AV:AV,A900)</f>
        <v>0</v>
      </c>
    </row>
    <row r="901" spans="1:5" x14ac:dyDescent="0.2">
      <c r="A901" s="23" t="s">
        <v>836</v>
      </c>
      <c r="B901" s="8">
        <v>65732945</v>
      </c>
      <c r="C901" s="25" t="s">
        <v>259</v>
      </c>
      <c r="D901" s="21">
        <f>COUNTIFS('CONTRATOS 2016'!AV:AV,A901,'CONTRATOS 2016'!$AI:AI,"&gt;=1")</f>
        <v>0</v>
      </c>
      <c r="E901" s="20">
        <f>SUMIFS('CONTRATOS 2016'!$AI:AI,'CONTRATOS 2016'!$AV:AV,A901)</f>
        <v>0</v>
      </c>
    </row>
    <row r="902" spans="1:5" x14ac:dyDescent="0.2">
      <c r="A902" s="23" t="s">
        <v>1289</v>
      </c>
      <c r="B902" s="8">
        <v>1015995856</v>
      </c>
      <c r="C902" s="25" t="s">
        <v>208</v>
      </c>
      <c r="D902" s="21">
        <f>COUNTIFS('CONTRATOS 2016'!AV:AV,A902,'CONTRATOS 2016'!$AI:AI,"&gt;=1")</f>
        <v>0</v>
      </c>
      <c r="E902" s="20">
        <f>SUMIFS('CONTRATOS 2016'!$AI:AI,'CONTRATOS 2016'!$AV:AV,A902)</f>
        <v>0</v>
      </c>
    </row>
    <row r="903" spans="1:5" x14ac:dyDescent="0.2">
      <c r="A903" s="23" t="s">
        <v>809</v>
      </c>
      <c r="B903" s="15">
        <v>55300866</v>
      </c>
      <c r="C903" s="25" t="s">
        <v>193</v>
      </c>
      <c r="D903" s="21">
        <f>COUNTIFS('CONTRATOS 2016'!AV:AV,A903,'CONTRATOS 2016'!$AI:AI,"&gt;=1")</f>
        <v>0</v>
      </c>
      <c r="E903" s="20">
        <f>SUMIFS('CONTRATOS 2016'!$AI:AI,'CONTRATOS 2016'!$AV:AV,A903)</f>
        <v>0</v>
      </c>
    </row>
    <row r="904" spans="1:5" x14ac:dyDescent="0.2">
      <c r="A904" s="23" t="s">
        <v>827</v>
      </c>
      <c r="B904" s="8">
        <v>63361085</v>
      </c>
      <c r="C904" s="25" t="s">
        <v>189</v>
      </c>
      <c r="D904" s="21">
        <f>COUNTIFS('CONTRATOS 2016'!AV:AV,A904,'CONTRATOS 2016'!$AI:AI,"&gt;=1")</f>
        <v>0</v>
      </c>
      <c r="E904" s="20">
        <f>SUMIFS('CONTRATOS 2016'!$AI:AI,'CONTRATOS 2016'!$AV:AV,A904)</f>
        <v>0</v>
      </c>
    </row>
    <row r="905" spans="1:5" x14ac:dyDescent="0.2">
      <c r="A905" s="23" t="s">
        <v>1235</v>
      </c>
      <c r="B905" s="8">
        <v>94415803</v>
      </c>
      <c r="C905" s="25" t="s">
        <v>172</v>
      </c>
      <c r="D905" s="21">
        <f>COUNTIFS('CONTRATOS 2016'!AV:AV,A905,'CONTRATOS 2016'!$AI:AI,"&gt;=1")</f>
        <v>0</v>
      </c>
      <c r="E905" s="20">
        <f>SUMIFS('CONTRATOS 2016'!$AI:AI,'CONTRATOS 2016'!$AV:AV,A905)</f>
        <v>0</v>
      </c>
    </row>
    <row r="906" spans="1:5" x14ac:dyDescent="0.2">
      <c r="A906" s="23" t="s">
        <v>961</v>
      </c>
      <c r="B906" s="8">
        <v>79391241</v>
      </c>
      <c r="C906" s="25" t="s">
        <v>207</v>
      </c>
      <c r="D906" s="21">
        <f>COUNTIFS('CONTRATOS 2016'!AV:AV,A906,'CONTRATOS 2016'!$AI:AI,"&gt;=1")</f>
        <v>0</v>
      </c>
      <c r="E906" s="20">
        <f>SUMIFS('CONTRATOS 2016'!$AI:AI,'CONTRATOS 2016'!$AV:AV,A906)</f>
        <v>0</v>
      </c>
    </row>
    <row r="907" spans="1:5" x14ac:dyDescent="0.2">
      <c r="A907" s="23" t="s">
        <v>410</v>
      </c>
      <c r="B907" s="8">
        <v>12749678</v>
      </c>
      <c r="C907" s="25" t="s">
        <v>178</v>
      </c>
      <c r="D907" s="21">
        <f>COUNTIFS('CONTRATOS 2016'!AV:AV,A907,'CONTRATOS 2016'!$AI:AI,"&gt;=1")</f>
        <v>0</v>
      </c>
      <c r="E907" s="20">
        <f>SUMIFS('CONTRATOS 2016'!$AI:AI,'CONTRATOS 2016'!$AV:AV,A907)</f>
        <v>0</v>
      </c>
    </row>
    <row r="908" spans="1:5" x14ac:dyDescent="0.2">
      <c r="A908" s="23" t="s">
        <v>975</v>
      </c>
      <c r="B908" s="8">
        <v>79535929</v>
      </c>
      <c r="C908" s="25" t="s">
        <v>253</v>
      </c>
      <c r="D908" s="21">
        <f>COUNTIFS('CONTRATOS 2016'!AV:AV,A908,'CONTRATOS 2016'!$AI:AI,"&gt;=1")</f>
        <v>0</v>
      </c>
      <c r="E908" s="20">
        <f>SUMIFS('CONTRATOS 2016'!$AI:AI,'CONTRATOS 2016'!$AV:AV,A908)</f>
        <v>0</v>
      </c>
    </row>
    <row r="909" spans="1:5" x14ac:dyDescent="0.2">
      <c r="A909" s="23" t="s">
        <v>1107</v>
      </c>
      <c r="B909" s="8">
        <v>80269107</v>
      </c>
      <c r="C909" s="25" t="s">
        <v>272</v>
      </c>
      <c r="D909" s="21">
        <f>COUNTIFS('CONTRATOS 2016'!AV:AV,A909,'CONTRATOS 2016'!$AI:AI,"&gt;=1")</f>
        <v>0</v>
      </c>
      <c r="E909" s="20">
        <f>SUMIFS('CONTRATOS 2016'!$AI:AI,'CONTRATOS 2016'!$AV:AV,A909)</f>
        <v>0</v>
      </c>
    </row>
    <row r="910" spans="1:5" x14ac:dyDescent="0.2">
      <c r="A910" s="23" t="s">
        <v>1433</v>
      </c>
      <c r="B910" s="8">
        <v>1121859518</v>
      </c>
      <c r="C910" s="25" t="s">
        <v>165</v>
      </c>
      <c r="D910" s="21">
        <f>COUNTIFS('CONTRATOS 2016'!AV:AV,A910,'CONTRATOS 2016'!$AI:AI,"&gt;=1")</f>
        <v>0</v>
      </c>
      <c r="E910" s="20">
        <f>SUMIFS('CONTRATOS 2016'!$AI:AI,'CONTRATOS 2016'!$AV:AV,A910)</f>
        <v>0</v>
      </c>
    </row>
    <row r="911" spans="1:5" x14ac:dyDescent="0.2">
      <c r="A911" s="23" t="s">
        <v>131</v>
      </c>
      <c r="B911" s="8">
        <v>1130618500</v>
      </c>
      <c r="C911" s="25" t="s">
        <v>255</v>
      </c>
      <c r="D911" s="21">
        <f>COUNTIFS('CONTRATOS 2016'!AV:AV,A911,'CONTRATOS 2016'!$AI:AI,"&gt;=1")</f>
        <v>0</v>
      </c>
      <c r="E911" s="20">
        <f>SUMIFS('CONTRATOS 2016'!$AI:AI,'CONTRATOS 2016'!$AV:AV,A911)</f>
        <v>0</v>
      </c>
    </row>
    <row r="912" spans="1:5" x14ac:dyDescent="0.2">
      <c r="A912" s="23" t="s">
        <v>447</v>
      </c>
      <c r="B912" s="8">
        <v>15875507</v>
      </c>
      <c r="C912" s="25" t="s">
        <v>162</v>
      </c>
      <c r="D912" s="21">
        <f>COUNTIFS('CONTRATOS 2016'!AV:AV,A912,'CONTRATOS 2016'!$AI:AI,"&gt;=1")</f>
        <v>0</v>
      </c>
      <c r="E912" s="20">
        <f>SUMIFS('CONTRATOS 2016'!$AI:AI,'CONTRATOS 2016'!$AV:AV,A912)</f>
        <v>0</v>
      </c>
    </row>
    <row r="913" spans="1:5" x14ac:dyDescent="0.2">
      <c r="A913" s="23" t="s">
        <v>820</v>
      </c>
      <c r="B913" s="8">
        <v>60305671</v>
      </c>
      <c r="C913" s="25" t="s">
        <v>280</v>
      </c>
      <c r="D913" s="21">
        <f>COUNTIFS('CONTRATOS 2016'!AV:AV,A913,'CONTRATOS 2016'!$AI:AI,"&gt;=1")</f>
        <v>0</v>
      </c>
      <c r="E913" s="20">
        <f>SUMIFS('CONTRATOS 2016'!$AI:AI,'CONTRATOS 2016'!$AV:AV,A913)</f>
        <v>0</v>
      </c>
    </row>
    <row r="914" spans="1:5" x14ac:dyDescent="0.2">
      <c r="A914" s="23" t="s">
        <v>654</v>
      </c>
      <c r="B914" s="8">
        <v>51582433</v>
      </c>
      <c r="C914" s="25" t="s">
        <v>171</v>
      </c>
      <c r="D914" s="21">
        <f>COUNTIFS('CONTRATOS 2016'!AV:AV,A914,'CONTRATOS 2016'!$AI:AI,"&gt;=1")</f>
        <v>0</v>
      </c>
      <c r="E914" s="20">
        <f>SUMIFS('CONTRATOS 2016'!$AI:AI,'CONTRATOS 2016'!$AV:AV,A914)</f>
        <v>0</v>
      </c>
    </row>
    <row r="915" spans="1:5" x14ac:dyDescent="0.2">
      <c r="A915" s="23" t="s">
        <v>598</v>
      </c>
      <c r="B915" s="8">
        <v>39463178</v>
      </c>
      <c r="C915" s="25" t="s">
        <v>263</v>
      </c>
      <c r="D915" s="21">
        <f>COUNTIFS('CONTRATOS 2016'!AV:AV,A915,'CONTRATOS 2016'!$AI:AI,"&gt;=1")</f>
        <v>0</v>
      </c>
      <c r="E915" s="20">
        <f>SUMIFS('CONTRATOS 2016'!$AI:AI,'CONTRATOS 2016'!$AV:AV,A915)</f>
        <v>0</v>
      </c>
    </row>
    <row r="916" spans="1:5" x14ac:dyDescent="0.2">
      <c r="A916" s="23" t="s">
        <v>660</v>
      </c>
      <c r="B916" s="8">
        <v>51707951</v>
      </c>
      <c r="C916" s="25" t="s">
        <v>272</v>
      </c>
      <c r="D916" s="21">
        <f>COUNTIFS('CONTRATOS 2016'!AV:AV,A916,'CONTRATOS 2016'!$AI:AI,"&gt;=1")</f>
        <v>0</v>
      </c>
      <c r="E916" s="20">
        <f>SUMIFS('CONTRATOS 2016'!$AI:AI,'CONTRATOS 2016'!$AV:AV,A916)</f>
        <v>0</v>
      </c>
    </row>
    <row r="917" spans="1:5" x14ac:dyDescent="0.2">
      <c r="A917" s="23" t="s">
        <v>563</v>
      </c>
      <c r="B917" s="8">
        <v>33365997</v>
      </c>
      <c r="C917" s="25" t="s">
        <v>162</v>
      </c>
      <c r="D917" s="21">
        <f>COUNTIFS('CONTRATOS 2016'!AV:AV,A917,'CONTRATOS 2016'!$AI:AI,"&gt;=1")</f>
        <v>0</v>
      </c>
      <c r="E917" s="20">
        <f>SUMIFS('CONTRATOS 2016'!$AI:AI,'CONTRATOS 2016'!$AV:AV,A917)</f>
        <v>0</v>
      </c>
    </row>
    <row r="918" spans="1:5" x14ac:dyDescent="0.2">
      <c r="A918" s="23" t="s">
        <v>649</v>
      </c>
      <c r="B918" s="8">
        <v>47430626</v>
      </c>
      <c r="C918" s="25" t="s">
        <v>206</v>
      </c>
      <c r="D918" s="21">
        <f>COUNTIFS('CONTRATOS 2016'!AV:AV,A918,'CONTRATOS 2016'!$AI:AI,"&gt;=1")</f>
        <v>0</v>
      </c>
      <c r="E918" s="20">
        <f>SUMIFS('CONTRATOS 2016'!$AI:AI,'CONTRATOS 2016'!$AV:AV,A918)</f>
        <v>0</v>
      </c>
    </row>
    <row r="919" spans="1:5" x14ac:dyDescent="0.2">
      <c r="A919" s="23" t="s">
        <v>668</v>
      </c>
      <c r="B919" s="8">
        <v>51834821</v>
      </c>
      <c r="C919" s="25" t="s">
        <v>237</v>
      </c>
      <c r="D919" s="21">
        <f>COUNTIFS('CONTRATOS 2016'!AV:AV,A919,'CONTRATOS 2016'!$AI:AI,"&gt;=1")</f>
        <v>0</v>
      </c>
      <c r="E919" s="20">
        <f>SUMIFS('CONTRATOS 2016'!$AI:AI,'CONTRATOS 2016'!$AV:AV,A919)</f>
        <v>0</v>
      </c>
    </row>
    <row r="920" spans="1:5" x14ac:dyDescent="0.2">
      <c r="A920" s="23" t="s">
        <v>661</v>
      </c>
      <c r="B920" s="8">
        <v>51711876</v>
      </c>
      <c r="C920" s="25" t="s">
        <v>172</v>
      </c>
      <c r="D920" s="21">
        <f>COUNTIFS('CONTRATOS 2016'!AV:AV,A920,'CONTRATOS 2016'!$AI:AI,"&gt;=1")</f>
        <v>0</v>
      </c>
      <c r="E920" s="20">
        <f>SUMIFS('CONTRATOS 2016'!$AI:AI,'CONTRATOS 2016'!$AV:AV,A920)</f>
        <v>0</v>
      </c>
    </row>
    <row r="921" spans="1:5" x14ac:dyDescent="0.2">
      <c r="A921" s="23" t="s">
        <v>841</v>
      </c>
      <c r="B921" s="8">
        <v>65782605</v>
      </c>
      <c r="C921" s="25" t="s">
        <v>182</v>
      </c>
      <c r="D921" s="21">
        <f>COUNTIFS('CONTRATOS 2016'!AV:AV,A921,'CONTRATOS 2016'!$AI:AI,"&gt;=1")</f>
        <v>0</v>
      </c>
      <c r="E921" s="20">
        <f>SUMIFS('CONTRATOS 2016'!$AI:AI,'CONTRATOS 2016'!$AV:AV,A921)</f>
        <v>0</v>
      </c>
    </row>
    <row r="922" spans="1:5" x14ac:dyDescent="0.2">
      <c r="A922" s="23" t="s">
        <v>670</v>
      </c>
      <c r="B922" s="8">
        <v>51875693</v>
      </c>
      <c r="C922" s="25" t="s">
        <v>186</v>
      </c>
      <c r="D922" s="21">
        <f>COUNTIFS('CONTRATOS 2016'!AV:AV,A922,'CONTRATOS 2016'!$AI:AI,"&gt;=1")</f>
        <v>0</v>
      </c>
      <c r="E922" s="20">
        <f>SUMIFS('CONTRATOS 2016'!$AI:AI,'CONTRATOS 2016'!$AV:AV,A922)</f>
        <v>0</v>
      </c>
    </row>
    <row r="923" spans="1:5" x14ac:dyDescent="0.2">
      <c r="A923" s="23" t="s">
        <v>644</v>
      </c>
      <c r="B923" s="8">
        <v>45498399</v>
      </c>
      <c r="C923" s="25" t="s">
        <v>270</v>
      </c>
      <c r="D923" s="21">
        <f>COUNTIFS('CONTRATOS 2016'!AV:AV,A923,'CONTRATOS 2016'!$AI:AI,"&gt;=1")</f>
        <v>0</v>
      </c>
      <c r="E923" s="20">
        <f>SUMIFS('CONTRATOS 2016'!$AI:AI,'CONTRATOS 2016'!$AV:AV,A923)</f>
        <v>0</v>
      </c>
    </row>
    <row r="924" spans="1:5" x14ac:dyDescent="0.2">
      <c r="A924" s="23" t="s">
        <v>831</v>
      </c>
      <c r="B924" s="8">
        <v>63453988</v>
      </c>
      <c r="C924" s="25" t="s">
        <v>187</v>
      </c>
      <c r="D924" s="21">
        <f>COUNTIFS('CONTRATOS 2016'!AV:AV,A924,'CONTRATOS 2016'!$AI:AI,"&gt;=1")</f>
        <v>0</v>
      </c>
      <c r="E924" s="20">
        <f>SUMIFS('CONTRATOS 2016'!$AI:AI,'CONTRATOS 2016'!$AV:AV,A924)</f>
        <v>0</v>
      </c>
    </row>
    <row r="925" spans="1:5" x14ac:dyDescent="0.2">
      <c r="A925" s="23" t="s">
        <v>1397</v>
      </c>
      <c r="B925" s="8">
        <v>1082913921</v>
      </c>
      <c r="C925" s="25" t="s">
        <v>203</v>
      </c>
      <c r="D925" s="21">
        <f>COUNTIFS('CONTRATOS 2016'!AV:AV,A925,'CONTRATOS 2016'!$AI:AI,"&gt;=1")</f>
        <v>0</v>
      </c>
      <c r="E925" s="20">
        <f>SUMIFS('CONTRATOS 2016'!$AI:AI,'CONTRATOS 2016'!$AV:AV,A925)</f>
        <v>0</v>
      </c>
    </row>
    <row r="926" spans="1:5" x14ac:dyDescent="0.2">
      <c r="A926" s="23" t="s">
        <v>1308</v>
      </c>
      <c r="B926" s="8">
        <v>1019045399</v>
      </c>
      <c r="C926" s="25" t="s">
        <v>162</v>
      </c>
      <c r="D926" s="21">
        <f>COUNTIFS('CONTRATOS 2016'!AV:AV,A926,'CONTRATOS 2016'!$AI:AI,"&gt;=1")</f>
        <v>0</v>
      </c>
      <c r="E926" s="20">
        <f>SUMIFS('CONTRATOS 2016'!$AI:AI,'CONTRATOS 2016'!$AV:AV,A926)</f>
        <v>0</v>
      </c>
    </row>
    <row r="927" spans="1:5" x14ac:dyDescent="0.2">
      <c r="A927" s="23" t="s">
        <v>1200</v>
      </c>
      <c r="B927" s="8">
        <v>88260803</v>
      </c>
      <c r="C927" s="25" t="s">
        <v>162</v>
      </c>
      <c r="D927" s="21">
        <f>COUNTIFS('CONTRATOS 2016'!AV:AV,A927,'CONTRATOS 2016'!$AI:AI,"&gt;=1")</f>
        <v>0</v>
      </c>
      <c r="E927" s="20">
        <f>SUMIFS('CONTRATOS 2016'!$AI:AI,'CONTRATOS 2016'!$AV:AV,A927)</f>
        <v>0</v>
      </c>
    </row>
    <row r="928" spans="1:5" x14ac:dyDescent="0.2">
      <c r="A928" s="23" t="s">
        <v>304</v>
      </c>
      <c r="B928" s="8">
        <v>4376619</v>
      </c>
      <c r="C928" s="25" t="s">
        <v>173</v>
      </c>
      <c r="D928" s="21">
        <f>COUNTIFS('CONTRATOS 2016'!AV:AV,A928,'CONTRATOS 2016'!$AI:AI,"&gt;=1")</f>
        <v>0</v>
      </c>
      <c r="E928" s="20">
        <f>SUMIFS('CONTRATOS 2016'!$AI:AI,'CONTRATOS 2016'!$AV:AV,A928)</f>
        <v>0</v>
      </c>
    </row>
    <row r="929" spans="1:5" x14ac:dyDescent="0.2">
      <c r="A929" s="23" t="s">
        <v>1223</v>
      </c>
      <c r="B929" s="8">
        <v>93436975</v>
      </c>
      <c r="C929" s="25" t="s">
        <v>162</v>
      </c>
      <c r="D929" s="21">
        <f>COUNTIFS('CONTRATOS 2016'!AV:AV,A929,'CONTRATOS 2016'!$AI:AI,"&gt;=1")</f>
        <v>0</v>
      </c>
      <c r="E929" s="20">
        <f>SUMIFS('CONTRATOS 2016'!$AI:AI,'CONTRATOS 2016'!$AV:AV,A929)</f>
        <v>0</v>
      </c>
    </row>
    <row r="930" spans="1:5" x14ac:dyDescent="0.2">
      <c r="A930" s="23" t="s">
        <v>71</v>
      </c>
      <c r="B930" s="8">
        <v>79247452</v>
      </c>
      <c r="C930" s="25" t="s">
        <v>163</v>
      </c>
      <c r="D930" s="21">
        <f>COUNTIFS('CONTRATOS 2016'!AV:AV,A930,'CONTRATOS 2016'!$AI:AI,"&gt;=1")</f>
        <v>0</v>
      </c>
      <c r="E930" s="20">
        <f>SUMIFS('CONTRATOS 2016'!$AI:AI,'CONTRATOS 2016'!$AV:AV,A930)</f>
        <v>0</v>
      </c>
    </row>
    <row r="931" spans="1:5" x14ac:dyDescent="0.2">
      <c r="A931" s="23" t="s">
        <v>1028</v>
      </c>
      <c r="B931" s="8">
        <v>79907868</v>
      </c>
      <c r="C931" s="25" t="s">
        <v>207</v>
      </c>
      <c r="D931" s="21">
        <f>COUNTIFS('CONTRATOS 2016'!AV:AV,A931,'CONTRATOS 2016'!$AI:AI,"&gt;=1")</f>
        <v>0</v>
      </c>
      <c r="E931" s="20">
        <f>SUMIFS('CONTRATOS 2016'!$AI:AI,'CONTRATOS 2016'!$AV:AV,A931)</f>
        <v>0</v>
      </c>
    </row>
    <row r="932" spans="1:5" x14ac:dyDescent="0.2">
      <c r="A932" s="23" t="s">
        <v>1088</v>
      </c>
      <c r="B932" s="8">
        <v>80157857</v>
      </c>
      <c r="C932" s="25" t="s">
        <v>162</v>
      </c>
      <c r="D932" s="21">
        <f>COUNTIFS('CONTRATOS 2016'!AV:AV,A932,'CONTRATOS 2016'!$AI:AI,"&gt;=1")</f>
        <v>0</v>
      </c>
      <c r="E932" s="20">
        <f>SUMIFS('CONTRATOS 2016'!$AI:AI,'CONTRATOS 2016'!$AV:AV,A932)</f>
        <v>0</v>
      </c>
    </row>
    <row r="933" spans="1:5" x14ac:dyDescent="0.2">
      <c r="A933" s="23" t="s">
        <v>2289</v>
      </c>
      <c r="B933" s="8">
        <v>82184593</v>
      </c>
      <c r="C933" s="25" t="s">
        <v>179</v>
      </c>
      <c r="D933" s="21">
        <f>COUNTIFS('CONTRATOS 2016'!AV:AV,A933,'CONTRATOS 2016'!$AI:AI,"&gt;=1")</f>
        <v>0</v>
      </c>
      <c r="E933" s="20">
        <f>SUMIFS('CONTRATOS 2016'!$AI:AI,'CONTRATOS 2016'!$AV:AV,A933)</f>
        <v>0</v>
      </c>
    </row>
    <row r="934" spans="1:5" x14ac:dyDescent="0.2">
      <c r="A934" s="23" t="s">
        <v>114</v>
      </c>
      <c r="B934" s="8">
        <v>79956428</v>
      </c>
      <c r="C934" s="25" t="s">
        <v>286</v>
      </c>
      <c r="D934" s="21">
        <f>COUNTIFS('CONTRATOS 2016'!AV:AV,A934,'CONTRATOS 2016'!$AI:AI,"&gt;=1")</f>
        <v>0</v>
      </c>
      <c r="E934" s="20">
        <f>SUMIFS('CONTRATOS 2016'!$AI:AI,'CONTRATOS 2016'!$AV:AV,A934)</f>
        <v>0</v>
      </c>
    </row>
    <row r="935" spans="1:5" x14ac:dyDescent="0.2">
      <c r="A935" s="23" t="s">
        <v>1066</v>
      </c>
      <c r="B935" s="8">
        <v>80058235</v>
      </c>
      <c r="C935" s="25" t="s">
        <v>245</v>
      </c>
      <c r="D935" s="21">
        <f>COUNTIFS('CONTRATOS 2016'!AV:AV,A935,'CONTRATOS 2016'!$AI:AI,"&gt;=1")</f>
        <v>0</v>
      </c>
      <c r="E935" s="20">
        <f>SUMIFS('CONTRATOS 2016'!$AI:AI,'CONTRATOS 2016'!$AV:AV,A935)</f>
        <v>0</v>
      </c>
    </row>
    <row r="936" spans="1:5" x14ac:dyDescent="0.2">
      <c r="A936" s="23" t="s">
        <v>1124</v>
      </c>
      <c r="B936" s="8">
        <v>80765480</v>
      </c>
      <c r="C936" s="25" t="s">
        <v>162</v>
      </c>
      <c r="D936" s="21">
        <f>COUNTIFS('CONTRATOS 2016'!AV:AV,A936,'CONTRATOS 2016'!$AI:AI,"&gt;=1")</f>
        <v>0</v>
      </c>
      <c r="E936" s="20">
        <f>SUMIFS('CONTRATOS 2016'!$AI:AI,'CONTRATOS 2016'!$AV:AV,A936)</f>
        <v>0</v>
      </c>
    </row>
    <row r="937" spans="1:5" x14ac:dyDescent="0.2">
      <c r="A937" s="23" t="s">
        <v>1298</v>
      </c>
      <c r="B937" s="8">
        <v>1017189344</v>
      </c>
      <c r="C937" s="25" t="s">
        <v>173</v>
      </c>
      <c r="D937" s="21">
        <f>COUNTIFS('CONTRATOS 2016'!AV:AV,A937,'CONTRATOS 2016'!$AI:AI,"&gt;=1")</f>
        <v>0</v>
      </c>
      <c r="E937" s="20">
        <f>SUMIFS('CONTRATOS 2016'!$AI:AI,'CONTRATOS 2016'!$AV:AV,A937)</f>
        <v>0</v>
      </c>
    </row>
    <row r="938" spans="1:5" x14ac:dyDescent="0.2">
      <c r="A938" s="23" t="s">
        <v>623</v>
      </c>
      <c r="B938" s="8">
        <v>41255381</v>
      </c>
      <c r="C938" s="25" t="s">
        <v>251</v>
      </c>
      <c r="D938" s="21">
        <f>COUNTIFS('CONTRATOS 2016'!AV:AV,A938,'CONTRATOS 2016'!$AI:AI,"&gt;=1")</f>
        <v>0</v>
      </c>
      <c r="E938" s="20">
        <f>SUMIFS('CONTRATOS 2016'!$AI:AI,'CONTRATOS 2016'!$AV:AV,A938)</f>
        <v>0</v>
      </c>
    </row>
    <row r="939" spans="1:5" x14ac:dyDescent="0.2">
      <c r="A939" s="23" t="s">
        <v>1415</v>
      </c>
      <c r="B939" s="8">
        <v>1094897977</v>
      </c>
      <c r="C939" s="25" t="s">
        <v>237</v>
      </c>
      <c r="D939" s="21">
        <f>COUNTIFS('CONTRATOS 2016'!AV:AV,A939,'CONTRATOS 2016'!$AI:AI,"&gt;=1")</f>
        <v>0</v>
      </c>
      <c r="E939" s="20">
        <f>SUMIFS('CONTRATOS 2016'!$AI:AI,'CONTRATOS 2016'!$AV:AV,A939)</f>
        <v>0</v>
      </c>
    </row>
    <row r="940" spans="1:5" x14ac:dyDescent="0.2">
      <c r="A940" s="23" t="s">
        <v>555</v>
      </c>
      <c r="B940" s="8">
        <v>32763846</v>
      </c>
      <c r="C940" s="25" t="s">
        <v>162</v>
      </c>
      <c r="D940" s="21">
        <f>COUNTIFS('CONTRATOS 2016'!AV:AV,A940,'CONTRATOS 2016'!$AI:AI,"&gt;=1")</f>
        <v>0</v>
      </c>
      <c r="E940" s="20">
        <f>SUMIFS('CONTRATOS 2016'!$AI:AI,'CONTRATOS 2016'!$AV:AV,A940)</f>
        <v>0</v>
      </c>
    </row>
    <row r="941" spans="1:5" x14ac:dyDescent="0.2">
      <c r="A941" s="23" t="s">
        <v>665</v>
      </c>
      <c r="B941" s="8">
        <v>51801131</v>
      </c>
      <c r="C941" s="25" t="s">
        <v>208</v>
      </c>
      <c r="D941" s="21">
        <f>COUNTIFS('CONTRATOS 2016'!AV:AV,A941,'CONTRATOS 2016'!$AI:AI,"&gt;=1")</f>
        <v>0</v>
      </c>
      <c r="E941" s="20">
        <f>SUMIFS('CONTRATOS 2016'!$AI:AI,'CONTRATOS 2016'!$AV:AV,A941)</f>
        <v>0</v>
      </c>
    </row>
    <row r="942" spans="1:5" x14ac:dyDescent="0.2">
      <c r="A942" s="23" t="s">
        <v>1285</v>
      </c>
      <c r="B942" s="8">
        <v>1014234103</v>
      </c>
      <c r="C942" s="25" t="s">
        <v>274</v>
      </c>
      <c r="D942" s="21">
        <f>COUNTIFS('CONTRATOS 2016'!AV:AV,A942,'CONTRATOS 2016'!$AI:AI,"&gt;=1")</f>
        <v>0</v>
      </c>
      <c r="E942" s="20">
        <f>SUMIFS('CONTRATOS 2016'!$AI:AI,'CONTRATOS 2016'!$AV:AV,A942)</f>
        <v>0</v>
      </c>
    </row>
    <row r="943" spans="1:5" x14ac:dyDescent="0.2">
      <c r="A943" s="23" t="s">
        <v>610</v>
      </c>
      <c r="B943" s="8">
        <v>40026399</v>
      </c>
      <c r="C943" s="25" t="s">
        <v>195</v>
      </c>
      <c r="D943" s="21">
        <f>COUNTIFS('CONTRATOS 2016'!AV:AV,A943,'CONTRATOS 2016'!$AI:AI,"&gt;=1")</f>
        <v>0</v>
      </c>
      <c r="E943" s="20">
        <f>SUMIFS('CONTRATOS 2016'!$AI:AI,'CONTRATOS 2016'!$AV:AV,A943)</f>
        <v>0</v>
      </c>
    </row>
    <row r="944" spans="1:5" x14ac:dyDescent="0.2">
      <c r="A944" s="23" t="s">
        <v>448</v>
      </c>
      <c r="B944" s="8">
        <v>15879749</v>
      </c>
      <c r="C944" s="25" t="s">
        <v>166</v>
      </c>
      <c r="D944" s="21">
        <f>COUNTIFS('CONTRATOS 2016'!AV:AV,A944,'CONTRATOS 2016'!$AI:AI,"&gt;=1")</f>
        <v>0</v>
      </c>
      <c r="E944" s="20">
        <f>SUMIFS('CONTRATOS 2016'!$AI:AI,'CONTRATOS 2016'!$AV:AV,A944)</f>
        <v>0</v>
      </c>
    </row>
    <row r="945" spans="1:5" x14ac:dyDescent="0.2">
      <c r="A945" s="23" t="s">
        <v>155</v>
      </c>
      <c r="B945" s="8">
        <v>17586972</v>
      </c>
      <c r="C945" s="25" t="s">
        <v>209</v>
      </c>
      <c r="D945" s="21">
        <f>COUNTIFS('CONTRATOS 2016'!AV:AV,A945,'CONTRATOS 2016'!$AI:AI,"&gt;=1")</f>
        <v>0</v>
      </c>
      <c r="E945" s="20">
        <f>SUMIFS('CONTRATOS 2016'!$AI:AI,'CONTRATOS 2016'!$AV:AV,A945)</f>
        <v>0</v>
      </c>
    </row>
    <row r="946" spans="1:5" x14ac:dyDescent="0.2">
      <c r="A946" s="23" t="s">
        <v>931</v>
      </c>
      <c r="B946" s="8">
        <v>76333689</v>
      </c>
      <c r="C946" s="25" t="s">
        <v>173</v>
      </c>
      <c r="D946" s="21">
        <f>COUNTIFS('CONTRATOS 2016'!AV:AV,A946,'CONTRATOS 2016'!$AI:AI,"&gt;=1")</f>
        <v>0</v>
      </c>
      <c r="E946" s="20">
        <f>SUMIFS('CONTRATOS 2016'!$AI:AI,'CONTRATOS 2016'!$AV:AV,A946)</f>
        <v>0</v>
      </c>
    </row>
    <row r="947" spans="1:5" x14ac:dyDescent="0.2">
      <c r="A947" s="23" t="s">
        <v>406</v>
      </c>
      <c r="B947" s="8">
        <v>12722425</v>
      </c>
      <c r="C947" s="25" t="s">
        <v>221</v>
      </c>
      <c r="D947" s="21">
        <f>COUNTIFS('CONTRATOS 2016'!AV:AV,A947,'CONTRATOS 2016'!$AI:AI,"&gt;=1")</f>
        <v>0</v>
      </c>
      <c r="E947" s="20">
        <f>SUMIFS('CONTRATOS 2016'!$AI:AI,'CONTRATOS 2016'!$AV:AV,A947)</f>
        <v>0</v>
      </c>
    </row>
    <row r="948" spans="1:5" x14ac:dyDescent="0.2">
      <c r="A948" s="23" t="s">
        <v>317</v>
      </c>
      <c r="B948" s="8">
        <v>6104325</v>
      </c>
      <c r="C948" s="25" t="s">
        <v>172</v>
      </c>
      <c r="D948" s="21">
        <f>COUNTIFS('CONTRATOS 2016'!AV:AV,A948,'CONTRATOS 2016'!$AI:AI,"&gt;=1")</f>
        <v>0</v>
      </c>
      <c r="E948" s="20">
        <f>SUMIFS('CONTRATOS 2016'!$AI:AI,'CONTRATOS 2016'!$AV:AV,A948)</f>
        <v>0</v>
      </c>
    </row>
    <row r="949" spans="1:5" x14ac:dyDescent="0.2">
      <c r="A949" s="23" t="s">
        <v>905</v>
      </c>
      <c r="B949" s="8">
        <v>74321473</v>
      </c>
      <c r="C949" s="25" t="s">
        <v>162</v>
      </c>
      <c r="D949" s="21">
        <f>COUNTIFS('CONTRATOS 2016'!AV:AV,A949,'CONTRATOS 2016'!$AI:AI,"&gt;=1")</f>
        <v>0</v>
      </c>
      <c r="E949" s="20">
        <f>SUMIFS('CONTRATOS 2016'!$AI:AI,'CONTRATOS 2016'!$AV:AV,A949)</f>
        <v>0</v>
      </c>
    </row>
    <row r="950" spans="1:5" x14ac:dyDescent="0.2">
      <c r="A950" s="23" t="s">
        <v>354</v>
      </c>
      <c r="B950" s="8">
        <v>9658590</v>
      </c>
      <c r="C950" s="25" t="s">
        <v>170</v>
      </c>
      <c r="D950" s="21">
        <f>COUNTIFS('CONTRATOS 2016'!AV:AV,A950,'CONTRATOS 2016'!$AI:AI,"&gt;=1")</f>
        <v>0</v>
      </c>
      <c r="E950" s="20">
        <f>SUMIFS('CONTRATOS 2016'!$AI:AI,'CONTRATOS 2016'!$AV:AV,A950)</f>
        <v>0</v>
      </c>
    </row>
    <row r="951" spans="1:5" x14ac:dyDescent="0.2">
      <c r="A951" s="23" t="s">
        <v>824</v>
      </c>
      <c r="B951" s="8">
        <v>60412352</v>
      </c>
      <c r="C951" s="25" t="s">
        <v>207</v>
      </c>
      <c r="D951" s="21">
        <f>COUNTIFS('CONTRATOS 2016'!AV:AV,A951,'CONTRATOS 2016'!$AI:AI,"&gt;=1")</f>
        <v>0</v>
      </c>
      <c r="E951" s="20">
        <f>SUMIFS('CONTRATOS 2016'!$AI:AI,'CONTRATOS 2016'!$AV:AV,A951)</f>
        <v>0</v>
      </c>
    </row>
    <row r="952" spans="1:5" x14ac:dyDescent="0.2">
      <c r="A952" s="23" t="s">
        <v>1024</v>
      </c>
      <c r="B952" s="8">
        <v>79886849</v>
      </c>
      <c r="C952" s="25" t="s">
        <v>282</v>
      </c>
      <c r="D952" s="21">
        <f>COUNTIFS('CONTRATOS 2016'!AV:AV,A952,'CONTRATOS 2016'!$AI:AI,"&gt;=1")</f>
        <v>0</v>
      </c>
      <c r="E952" s="20">
        <f>SUMIFS('CONTRATOS 2016'!$AI:AI,'CONTRATOS 2016'!$AV:AV,A952)</f>
        <v>0</v>
      </c>
    </row>
    <row r="953" spans="1:5" x14ac:dyDescent="0.2">
      <c r="A953" s="23" t="s">
        <v>1105</v>
      </c>
      <c r="B953" s="8">
        <v>80246905</v>
      </c>
      <c r="C953" s="25" t="s">
        <v>162</v>
      </c>
      <c r="D953" s="21">
        <f>COUNTIFS('CONTRATOS 2016'!AV:AV,A953,'CONTRATOS 2016'!$AI:AI,"&gt;=1")</f>
        <v>0</v>
      </c>
      <c r="E953" s="20">
        <f>SUMIFS('CONTRATOS 2016'!$AI:AI,'CONTRATOS 2016'!$AV:AV,A953)</f>
        <v>0</v>
      </c>
    </row>
    <row r="954" spans="1:5" x14ac:dyDescent="0.2">
      <c r="A954" s="23" t="s">
        <v>980</v>
      </c>
      <c r="B954" s="8">
        <v>79567026</v>
      </c>
      <c r="C954" s="25" t="s">
        <v>203</v>
      </c>
      <c r="D954" s="21">
        <f>COUNTIFS('CONTRATOS 2016'!AV:AV,A954,'CONTRATOS 2016'!$AI:AI,"&gt;=1")</f>
        <v>0</v>
      </c>
      <c r="E954" s="20">
        <f>SUMIFS('CONTRATOS 2016'!$AI:AI,'CONTRATOS 2016'!$AV:AV,A954)</f>
        <v>0</v>
      </c>
    </row>
    <row r="955" spans="1:5" x14ac:dyDescent="0.2">
      <c r="A955" s="23" t="s">
        <v>1165</v>
      </c>
      <c r="B955" s="8">
        <v>86060833</v>
      </c>
      <c r="C955" s="25" t="s">
        <v>228</v>
      </c>
      <c r="D955" s="21">
        <f>COUNTIFS('CONTRATOS 2016'!AV:AV,A955,'CONTRATOS 2016'!$AI:AI,"&gt;=1")</f>
        <v>0</v>
      </c>
      <c r="E955" s="20">
        <f>SUMIFS('CONTRATOS 2016'!$AI:AI,'CONTRATOS 2016'!$AV:AV,A955)</f>
        <v>0</v>
      </c>
    </row>
    <row r="956" spans="1:5" x14ac:dyDescent="0.2">
      <c r="A956" s="23" t="s">
        <v>807</v>
      </c>
      <c r="B956" s="8">
        <v>54255248</v>
      </c>
      <c r="C956" s="25" t="s">
        <v>235</v>
      </c>
      <c r="D956" s="21">
        <f>COUNTIFS('CONTRATOS 2016'!AV:AV,A956,'CONTRATOS 2016'!$AI:AI,"&gt;=1")</f>
        <v>0</v>
      </c>
      <c r="E956" s="20">
        <f>SUMIFS('CONTRATOS 2016'!$AI:AI,'CONTRATOS 2016'!$AV:AV,A956)</f>
        <v>0</v>
      </c>
    </row>
    <row r="957" spans="1:5" x14ac:dyDescent="0.2">
      <c r="A957" s="23" t="s">
        <v>641</v>
      </c>
      <c r="B957" s="8">
        <v>43919498</v>
      </c>
      <c r="C957" s="25" t="s">
        <v>162</v>
      </c>
      <c r="D957" s="21">
        <f>COUNTIFS('CONTRATOS 2016'!AV:AV,A957,'CONTRATOS 2016'!$AI:AI,"&gt;=1")</f>
        <v>0</v>
      </c>
      <c r="E957" s="20">
        <f>SUMIFS('CONTRATOS 2016'!$AI:AI,'CONTRATOS 2016'!$AV:AV,A957)</f>
        <v>0</v>
      </c>
    </row>
    <row r="958" spans="1:5" x14ac:dyDescent="0.2">
      <c r="A958" s="23" t="s">
        <v>404</v>
      </c>
      <c r="B958" s="8">
        <v>12548514</v>
      </c>
      <c r="C958" s="25" t="s">
        <v>192</v>
      </c>
      <c r="D958" s="21">
        <f>COUNTIFS('CONTRATOS 2016'!AV:AV,A958,'CONTRATOS 2016'!$AI:AI,"&gt;=1")</f>
        <v>0</v>
      </c>
      <c r="E958" s="20">
        <f>SUMIFS('CONTRATOS 2016'!$AI:AI,'CONTRATOS 2016'!$AV:AV,A958)</f>
        <v>0</v>
      </c>
    </row>
    <row r="959" spans="1:5" x14ac:dyDescent="0.2">
      <c r="A959" s="23" t="s">
        <v>915</v>
      </c>
      <c r="B959" s="8">
        <v>75073956</v>
      </c>
      <c r="C959" s="25" t="s">
        <v>174</v>
      </c>
      <c r="D959" s="21">
        <f>COUNTIFS('CONTRATOS 2016'!AV:AV,A959,'CONTRATOS 2016'!$AI:AI,"&gt;=1")</f>
        <v>0</v>
      </c>
      <c r="E959" s="20">
        <f>SUMIFS('CONTRATOS 2016'!$AI:AI,'CONTRATOS 2016'!$AV:AV,A959)</f>
        <v>0</v>
      </c>
    </row>
    <row r="960" spans="1:5" x14ac:dyDescent="0.2">
      <c r="A960" s="23" t="s">
        <v>760</v>
      </c>
      <c r="B960" s="8">
        <v>52843497</v>
      </c>
      <c r="C960" s="25" t="s">
        <v>162</v>
      </c>
      <c r="D960" s="21">
        <f>COUNTIFS('CONTRATOS 2016'!AV:AV,A960,'CONTRATOS 2016'!$AI:AI,"&gt;=1")</f>
        <v>0</v>
      </c>
      <c r="E960" s="20">
        <f>SUMIFS('CONTRATOS 2016'!$AI:AI,'CONTRATOS 2016'!$AV:AV,A960)</f>
        <v>0</v>
      </c>
    </row>
    <row r="961" spans="1:5" x14ac:dyDescent="0.2">
      <c r="A961" s="23" t="s">
        <v>799</v>
      </c>
      <c r="B961" s="8">
        <v>53106542</v>
      </c>
      <c r="C961" s="25" t="s">
        <v>208</v>
      </c>
      <c r="D961" s="21">
        <f>COUNTIFS('CONTRATOS 2016'!AV:AV,A961,'CONTRATOS 2016'!$AI:AI,"&gt;=1")</f>
        <v>0</v>
      </c>
      <c r="E961" s="20">
        <f>SUMIFS('CONTRATOS 2016'!$AI:AI,'CONTRATOS 2016'!$AV:AV,A961)</f>
        <v>0</v>
      </c>
    </row>
    <row r="962" spans="1:5" x14ac:dyDescent="0.2">
      <c r="A962" s="23" t="s">
        <v>700</v>
      </c>
      <c r="B962" s="8">
        <v>52261837</v>
      </c>
      <c r="C962" s="25" t="s">
        <v>162</v>
      </c>
      <c r="D962" s="21">
        <f>COUNTIFS('CONTRATOS 2016'!AV:AV,A962,'CONTRATOS 2016'!$AI:AI,"&gt;=1")</f>
        <v>0</v>
      </c>
      <c r="E962" s="20">
        <f>SUMIFS('CONTRATOS 2016'!$AI:AI,'CONTRATOS 2016'!$AV:AV,A962)</f>
        <v>0</v>
      </c>
    </row>
    <row r="963" spans="1:5" x14ac:dyDescent="0.2">
      <c r="A963" s="23" t="s">
        <v>577</v>
      </c>
      <c r="B963" s="8">
        <v>36554882</v>
      </c>
      <c r="C963" s="25" t="s">
        <v>192</v>
      </c>
      <c r="D963" s="21">
        <f>COUNTIFS('CONTRATOS 2016'!AV:AV,A963,'CONTRATOS 2016'!$AI:AI,"&gt;=1")</f>
        <v>0</v>
      </c>
      <c r="E963" s="20">
        <f>SUMIFS('CONTRATOS 2016'!$AI:AI,'CONTRATOS 2016'!$AV:AV,A963)</f>
        <v>0</v>
      </c>
    </row>
    <row r="964" spans="1:5" x14ac:dyDescent="0.2">
      <c r="A964" s="23" t="s">
        <v>529</v>
      </c>
      <c r="B964" s="8">
        <v>26429762</v>
      </c>
      <c r="C964" s="25" t="s">
        <v>240</v>
      </c>
      <c r="D964" s="21">
        <f>COUNTIFS('CONTRATOS 2016'!AV:AV,A964,'CONTRATOS 2016'!$AI:AI,"&gt;=1")</f>
        <v>0</v>
      </c>
      <c r="E964" s="20">
        <f>SUMIFS('CONTRATOS 2016'!$AI:AI,'CONTRATOS 2016'!$AV:AV,A964)</f>
        <v>0</v>
      </c>
    </row>
    <row r="965" spans="1:5" x14ac:dyDescent="0.2">
      <c r="A965" s="23" t="s">
        <v>522</v>
      </c>
      <c r="B965" s="8">
        <v>24713561</v>
      </c>
      <c r="C965" s="25" t="s">
        <v>162</v>
      </c>
      <c r="D965" s="21">
        <f>COUNTIFS('CONTRATOS 2016'!AV:AV,A965,'CONTRATOS 2016'!$AI:AI,"&gt;=1")</f>
        <v>0</v>
      </c>
      <c r="E965" s="20">
        <f>SUMIFS('CONTRATOS 2016'!$AI:AI,'CONTRATOS 2016'!$AV:AV,A965)</f>
        <v>0</v>
      </c>
    </row>
    <row r="966" spans="1:5" x14ac:dyDescent="0.2">
      <c r="A966" s="23" t="s">
        <v>605</v>
      </c>
      <c r="B966" s="8">
        <v>39693746</v>
      </c>
      <c r="C966" s="25" t="s">
        <v>197</v>
      </c>
      <c r="D966" s="21">
        <f>COUNTIFS('CONTRATOS 2016'!AV:AV,A966,'CONTRATOS 2016'!$AI:AI,"&gt;=1")</f>
        <v>0</v>
      </c>
      <c r="E966" s="20">
        <f>SUMIFS('CONTRATOS 2016'!$AI:AI,'CONTRATOS 2016'!$AV:AV,A966)</f>
        <v>0</v>
      </c>
    </row>
    <row r="967" spans="1:5" x14ac:dyDescent="0.2">
      <c r="A967" s="23" t="s">
        <v>606</v>
      </c>
      <c r="B967" s="8">
        <v>39698471</v>
      </c>
      <c r="C967" s="25" t="s">
        <v>107</v>
      </c>
      <c r="D967" s="21">
        <f>COUNTIFS('CONTRATOS 2016'!AV:AV,A967,'CONTRATOS 2016'!$AI:AI,"&gt;=1")</f>
        <v>0</v>
      </c>
      <c r="E967" s="20">
        <f>SUMIFS('CONTRATOS 2016'!$AI:AI,'CONTRATOS 2016'!$AV:AV,A967)</f>
        <v>0</v>
      </c>
    </row>
    <row r="968" spans="1:5" x14ac:dyDescent="0.2">
      <c r="A968" s="23" t="s">
        <v>657</v>
      </c>
      <c r="B968" s="8">
        <v>51636299</v>
      </c>
      <c r="C968" s="25" t="s">
        <v>246</v>
      </c>
      <c r="D968" s="21">
        <f>COUNTIFS('CONTRATOS 2016'!AV:AV,A968,'CONTRATOS 2016'!$AI:AI,"&gt;=1")</f>
        <v>0</v>
      </c>
      <c r="E968" s="20">
        <f>SUMIFS('CONTRATOS 2016'!$AI:AI,'CONTRATOS 2016'!$AV:AV,A968)</f>
        <v>0</v>
      </c>
    </row>
    <row r="969" spans="1:5" x14ac:dyDescent="0.2">
      <c r="A969" s="23" t="s">
        <v>687</v>
      </c>
      <c r="B969" s="8">
        <v>52054654</v>
      </c>
      <c r="C969" s="25" t="s">
        <v>244</v>
      </c>
      <c r="D969" s="21">
        <f>COUNTIFS('CONTRATOS 2016'!AV:AV,A969,'CONTRATOS 2016'!$AI:AI,"&gt;=1")</f>
        <v>0</v>
      </c>
      <c r="E969" s="20">
        <f>SUMIFS('CONTRATOS 2016'!$AI:AI,'CONTRATOS 2016'!$AV:AV,A969)</f>
        <v>0</v>
      </c>
    </row>
    <row r="970" spans="1:5" x14ac:dyDescent="0.2">
      <c r="A970" s="23" t="s">
        <v>1288</v>
      </c>
      <c r="B970" s="8">
        <v>1015404440</v>
      </c>
      <c r="C970" s="25" t="s">
        <v>164</v>
      </c>
      <c r="D970" s="21">
        <f>COUNTIFS('CONTRATOS 2016'!AV:AV,A970,'CONTRATOS 2016'!$AI:AI,"&gt;=1")</f>
        <v>0</v>
      </c>
      <c r="E970" s="20">
        <f>SUMIFS('CONTRATOS 2016'!$AI:AI,'CONTRATOS 2016'!$AV:AV,A970)</f>
        <v>0</v>
      </c>
    </row>
    <row r="971" spans="1:5" x14ac:dyDescent="0.2">
      <c r="A971" s="23" t="s">
        <v>123</v>
      </c>
      <c r="B971" s="8">
        <v>1136909301</v>
      </c>
      <c r="C971" s="25" t="s">
        <v>244</v>
      </c>
      <c r="D971" s="21">
        <f>COUNTIFS('CONTRATOS 2016'!AV:AV,A971,'CONTRATOS 2016'!$AI:AI,"&gt;=1")</f>
        <v>0</v>
      </c>
      <c r="E971" s="20">
        <f>SUMIFS('CONTRATOS 2016'!$AI:AI,'CONTRATOS 2016'!$AV:AV,A971)</f>
        <v>0</v>
      </c>
    </row>
    <row r="972" spans="1:5" x14ac:dyDescent="0.2">
      <c r="A972" s="23" t="s">
        <v>734</v>
      </c>
      <c r="B972" s="8">
        <v>52543972</v>
      </c>
      <c r="C972" s="25" t="s">
        <v>162</v>
      </c>
      <c r="D972" s="21">
        <f>COUNTIFS('CONTRATOS 2016'!AV:AV,A972,'CONTRATOS 2016'!$AI:AI,"&gt;=1")</f>
        <v>0</v>
      </c>
      <c r="E972" s="20">
        <f>SUMIFS('CONTRATOS 2016'!$AI:AI,'CONTRATOS 2016'!$AV:AV,A972)</f>
        <v>0</v>
      </c>
    </row>
    <row r="973" spans="1:5" x14ac:dyDescent="0.2">
      <c r="A973" s="23" t="s">
        <v>104</v>
      </c>
      <c r="B973" s="8">
        <v>52796956</v>
      </c>
      <c r="C973" s="25" t="s">
        <v>278</v>
      </c>
      <c r="D973" s="21">
        <f>COUNTIFS('CONTRATOS 2016'!AV:AV,A973,'CONTRATOS 2016'!$AI:AI,"&gt;=1")</f>
        <v>0</v>
      </c>
      <c r="E973" s="20">
        <f>SUMIFS('CONTRATOS 2016'!$AI:AI,'CONTRATOS 2016'!$AV:AV,A973)</f>
        <v>0</v>
      </c>
    </row>
    <row r="974" spans="1:5" x14ac:dyDescent="0.2">
      <c r="A974" s="23" t="s">
        <v>1350</v>
      </c>
      <c r="B974" s="8">
        <v>1032376475</v>
      </c>
      <c r="C974" s="25" t="s">
        <v>214</v>
      </c>
      <c r="D974" s="21">
        <f>COUNTIFS('CONTRATOS 2016'!AV:AV,A974,'CONTRATOS 2016'!$AI:AI,"&gt;=1")</f>
        <v>0</v>
      </c>
      <c r="E974" s="20">
        <f>SUMIFS('CONTRATOS 2016'!$AI:AI,'CONTRATOS 2016'!$AV:AV,A974)</f>
        <v>0</v>
      </c>
    </row>
    <row r="975" spans="1:5" x14ac:dyDescent="0.2">
      <c r="A975" s="23" t="s">
        <v>787</v>
      </c>
      <c r="B975" s="8">
        <v>53011944</v>
      </c>
      <c r="C975" s="25" t="s">
        <v>162</v>
      </c>
      <c r="D975" s="21">
        <f>COUNTIFS('CONTRATOS 2016'!AV:AV,A975,'CONTRATOS 2016'!$AI:AI,"&gt;=1")</f>
        <v>0</v>
      </c>
      <c r="E975" s="20">
        <f>SUMIFS('CONTRATOS 2016'!$AI:AI,'CONTRATOS 2016'!$AV:AV,A975)</f>
        <v>0</v>
      </c>
    </row>
    <row r="976" spans="1:5" x14ac:dyDescent="0.2">
      <c r="A976" s="23" t="s">
        <v>1294</v>
      </c>
      <c r="B976" s="8">
        <v>1016026757</v>
      </c>
      <c r="C976" s="25" t="s">
        <v>162</v>
      </c>
      <c r="D976" s="21">
        <f>COUNTIFS('CONTRATOS 2016'!AV:AV,A976,'CONTRATOS 2016'!$AI:AI,"&gt;=1")</f>
        <v>0</v>
      </c>
      <c r="E976" s="20">
        <f>SUMIFS('CONTRATOS 2016'!$AI:AI,'CONTRATOS 2016'!$AV:AV,A976)</f>
        <v>0</v>
      </c>
    </row>
    <row r="977" spans="1:5" x14ac:dyDescent="0.2">
      <c r="A977" s="23" t="s">
        <v>588</v>
      </c>
      <c r="B977" s="8">
        <v>38211216</v>
      </c>
      <c r="C977" s="25" t="s">
        <v>180</v>
      </c>
      <c r="D977" s="21">
        <f>COUNTIFS('CONTRATOS 2016'!AV:AV,A977,'CONTRATOS 2016'!$AI:AI,"&gt;=1")</f>
        <v>0</v>
      </c>
      <c r="E977" s="20">
        <f>SUMIFS('CONTRATOS 2016'!$AI:AI,'CONTRATOS 2016'!$AV:AV,A977)</f>
        <v>0</v>
      </c>
    </row>
    <row r="978" spans="1:5" x14ac:dyDescent="0.2">
      <c r="A978" s="23" t="s">
        <v>1349</v>
      </c>
      <c r="B978" s="8">
        <v>1032376091</v>
      </c>
      <c r="C978" s="25" t="s">
        <v>162</v>
      </c>
      <c r="D978" s="21">
        <f>COUNTIFS('CONTRATOS 2016'!AV:AV,A978,'CONTRATOS 2016'!$AI:AI,"&gt;=1")</f>
        <v>0</v>
      </c>
      <c r="E978" s="20">
        <f>SUMIFS('CONTRATOS 2016'!$AI:AI,'CONTRATOS 2016'!$AV:AV,A978)</f>
        <v>0</v>
      </c>
    </row>
    <row r="979" spans="1:5" x14ac:dyDescent="0.2">
      <c r="A979" s="23" t="s">
        <v>533</v>
      </c>
      <c r="B979" s="8">
        <v>27094208</v>
      </c>
      <c r="C979" s="25" t="s">
        <v>176</v>
      </c>
      <c r="D979" s="21">
        <f>COUNTIFS('CONTRATOS 2016'!AV:AV,A979,'CONTRATOS 2016'!$AI:AI,"&gt;=1")</f>
        <v>0</v>
      </c>
      <c r="E979" s="20">
        <f>SUMIFS('CONTRATOS 2016'!$AI:AI,'CONTRATOS 2016'!$AV:AV,A979)</f>
        <v>0</v>
      </c>
    </row>
    <row r="980" spans="1:5" x14ac:dyDescent="0.2">
      <c r="A980" s="23" t="s">
        <v>513</v>
      </c>
      <c r="B980" s="8">
        <v>23497319</v>
      </c>
      <c r="C980" s="25" t="s">
        <v>240</v>
      </c>
      <c r="D980" s="21">
        <f>COUNTIFS('CONTRATOS 2016'!AV:AV,A980,'CONTRATOS 2016'!$AI:AI,"&gt;=1")</f>
        <v>0</v>
      </c>
      <c r="E980" s="20">
        <f>SUMIFS('CONTRATOS 2016'!$AI:AI,'CONTRATOS 2016'!$AV:AV,A980)</f>
        <v>0</v>
      </c>
    </row>
    <row r="981" spans="1:5" x14ac:dyDescent="0.2">
      <c r="A981" s="23" t="s">
        <v>818</v>
      </c>
      <c r="B981" s="8">
        <v>60253067</v>
      </c>
      <c r="C981" s="25" t="s">
        <v>227</v>
      </c>
      <c r="D981" s="21">
        <f>COUNTIFS('CONTRATOS 2016'!AV:AV,A981,'CONTRATOS 2016'!$AI:AI,"&gt;=1")</f>
        <v>0</v>
      </c>
      <c r="E981" s="20">
        <f>SUMIFS('CONTRATOS 2016'!$AI:AI,'CONTRATOS 2016'!$AV:AV,A981)</f>
        <v>0</v>
      </c>
    </row>
    <row r="982" spans="1:5" x14ac:dyDescent="0.2">
      <c r="A982" s="23" t="s">
        <v>782</v>
      </c>
      <c r="B982" s="8">
        <v>52976499</v>
      </c>
      <c r="C982" s="25" t="s">
        <v>162</v>
      </c>
      <c r="D982" s="21">
        <f>COUNTIFS('CONTRATOS 2016'!AV:AV,A982,'CONTRATOS 2016'!$AI:AI,"&gt;=1")</f>
        <v>0</v>
      </c>
      <c r="E982" s="20">
        <f>SUMIFS('CONTRATOS 2016'!$AI:AI,'CONTRATOS 2016'!$AV:AV,A982)</f>
        <v>0</v>
      </c>
    </row>
    <row r="983" spans="1:5" x14ac:dyDescent="0.2">
      <c r="A983" s="23" t="s">
        <v>11</v>
      </c>
      <c r="B983" s="8">
        <v>46357011</v>
      </c>
      <c r="C983" s="25" t="s">
        <v>195</v>
      </c>
      <c r="D983" s="21">
        <f>COUNTIFS('CONTRATOS 2016'!AV:AV,A983,'CONTRATOS 2016'!$AI:AI,"&gt;=1")</f>
        <v>0</v>
      </c>
      <c r="E983" s="20">
        <f>SUMIFS('CONTRATOS 2016'!$AI:AI,'CONTRATOS 2016'!$AV:AV,A983)</f>
        <v>0</v>
      </c>
    </row>
    <row r="984" spans="1:5" x14ac:dyDescent="0.2">
      <c r="A984" s="23" t="s">
        <v>1027</v>
      </c>
      <c r="B984" s="8">
        <v>79907708</v>
      </c>
      <c r="C984" s="25" t="s">
        <v>162</v>
      </c>
      <c r="D984" s="21">
        <f>COUNTIFS('CONTRATOS 2016'!AV:AV,A984,'CONTRATOS 2016'!$AI:AI,"&gt;=1")</f>
        <v>0</v>
      </c>
      <c r="E984" s="20">
        <f>SUMIFS('CONTRATOS 2016'!$AI:AI,'CONTRATOS 2016'!$AV:AV,A984)</f>
        <v>0</v>
      </c>
    </row>
    <row r="985" spans="1:5" x14ac:dyDescent="0.2">
      <c r="A985" s="23" t="s">
        <v>1062</v>
      </c>
      <c r="B985" s="8">
        <v>80048906</v>
      </c>
      <c r="C985" s="25" t="s">
        <v>205</v>
      </c>
      <c r="D985" s="21">
        <f>COUNTIFS('CONTRATOS 2016'!AV:AV,A985,'CONTRATOS 2016'!$AI:AI,"&gt;=1")</f>
        <v>0</v>
      </c>
      <c r="E985" s="20">
        <f>SUMIFS('CONTRATOS 2016'!$AI:AI,'CONTRATOS 2016'!$AV:AV,A985)</f>
        <v>0</v>
      </c>
    </row>
    <row r="986" spans="1:5" x14ac:dyDescent="0.2">
      <c r="A986" s="23" t="s">
        <v>1195</v>
      </c>
      <c r="B986" s="8">
        <v>88242955</v>
      </c>
      <c r="C986" s="25" t="s">
        <v>207</v>
      </c>
      <c r="D986" s="21">
        <f>COUNTIFS('CONTRATOS 2016'!AV:AV,A986,'CONTRATOS 2016'!$AI:AI,"&gt;=1")</f>
        <v>0</v>
      </c>
      <c r="E986" s="20">
        <f>SUMIFS('CONTRATOS 2016'!$AI:AI,'CONTRATOS 2016'!$AV:AV,A986)</f>
        <v>0</v>
      </c>
    </row>
    <row r="987" spans="1:5" x14ac:dyDescent="0.2">
      <c r="A987" s="23" t="s">
        <v>984</v>
      </c>
      <c r="B987" s="8">
        <v>79596577</v>
      </c>
      <c r="C987" s="25" t="s">
        <v>270</v>
      </c>
      <c r="D987" s="21">
        <f>COUNTIFS('CONTRATOS 2016'!AV:AV,A987,'CONTRATOS 2016'!$AI:AI,"&gt;=1")</f>
        <v>0</v>
      </c>
      <c r="E987" s="20">
        <f>SUMIFS('CONTRATOS 2016'!$AI:AI,'CONTRATOS 2016'!$AV:AV,A987)</f>
        <v>0</v>
      </c>
    </row>
    <row r="988" spans="1:5" x14ac:dyDescent="0.2">
      <c r="A988" s="23" t="s">
        <v>1125</v>
      </c>
      <c r="B988" s="8">
        <v>80771692</v>
      </c>
      <c r="C988" s="25" t="s">
        <v>162</v>
      </c>
      <c r="D988" s="21">
        <f>COUNTIFS('CONTRATOS 2016'!AV:AV,A988,'CONTRATOS 2016'!$AI:AI,"&gt;=1")</f>
        <v>0</v>
      </c>
      <c r="E988" s="20">
        <f>SUMIFS('CONTRATOS 2016'!$AI:AI,'CONTRATOS 2016'!$AV:AV,A988)</f>
        <v>0</v>
      </c>
    </row>
    <row r="989" spans="1:5" x14ac:dyDescent="0.2">
      <c r="A989" s="23" t="s">
        <v>1047</v>
      </c>
      <c r="B989" s="8">
        <v>79989053</v>
      </c>
      <c r="C989" s="25" t="s">
        <v>198</v>
      </c>
      <c r="D989" s="21">
        <f>COUNTIFS('CONTRATOS 2016'!AV:AV,A989,'CONTRATOS 2016'!$AI:AI,"&gt;=1")</f>
        <v>0</v>
      </c>
      <c r="E989" s="20">
        <f>SUMIFS('CONTRATOS 2016'!$AI:AI,'CONTRATOS 2016'!$AV:AV,A989)</f>
        <v>0</v>
      </c>
    </row>
    <row r="990" spans="1:5" x14ac:dyDescent="0.2">
      <c r="A990" s="23" t="s">
        <v>90</v>
      </c>
      <c r="B990" s="8">
        <v>19262345</v>
      </c>
      <c r="C990" s="25" t="s">
        <v>241</v>
      </c>
      <c r="D990" s="21">
        <f>COUNTIFS('CONTRATOS 2016'!AV:AV,A990,'CONTRATOS 2016'!$AI:AI,"&gt;=1")</f>
        <v>0</v>
      </c>
      <c r="E990" s="20">
        <f>SUMIFS('CONTRATOS 2016'!$AI:AI,'CONTRATOS 2016'!$AV:AV,A990)</f>
        <v>0</v>
      </c>
    </row>
    <row r="991" spans="1:5" x14ac:dyDescent="0.2">
      <c r="A991" s="23" t="s">
        <v>370</v>
      </c>
      <c r="B991" s="8">
        <v>10093539</v>
      </c>
      <c r="C991" s="25" t="s">
        <v>172</v>
      </c>
      <c r="D991" s="21">
        <f>COUNTIFS('CONTRATOS 2016'!AV:AV,A991,'CONTRATOS 2016'!$AI:AI,"&gt;=1")</f>
        <v>0</v>
      </c>
      <c r="E991" s="20">
        <f>SUMIFS('CONTRATOS 2016'!$AI:AI,'CONTRATOS 2016'!$AV:AV,A991)</f>
        <v>0</v>
      </c>
    </row>
    <row r="992" spans="1:5" x14ac:dyDescent="0.2">
      <c r="A992" s="23" t="s">
        <v>484</v>
      </c>
      <c r="B992" s="8">
        <v>19147500</v>
      </c>
      <c r="C992" s="25" t="s">
        <v>235</v>
      </c>
      <c r="D992" s="21">
        <f>COUNTIFS('CONTRATOS 2016'!AV:AV,A992,'CONTRATOS 2016'!$AI:AI,"&gt;=1")</f>
        <v>0</v>
      </c>
      <c r="E992" s="20">
        <f>SUMIFS('CONTRATOS 2016'!$AI:AI,'CONTRATOS 2016'!$AV:AV,A992)</f>
        <v>0</v>
      </c>
    </row>
    <row r="993" spans="1:5" x14ac:dyDescent="0.2">
      <c r="A993" s="23" t="s">
        <v>662</v>
      </c>
      <c r="B993" s="8">
        <v>51713174</v>
      </c>
      <c r="C993" s="25" t="s">
        <v>273</v>
      </c>
      <c r="D993" s="21">
        <f>COUNTIFS('CONTRATOS 2016'!AV:AV,A993,'CONTRATOS 2016'!$AI:AI,"&gt;=1")</f>
        <v>0</v>
      </c>
      <c r="E993" s="20">
        <f>SUMIFS('CONTRATOS 2016'!$AI:AI,'CONTRATOS 2016'!$AV:AV,A993)</f>
        <v>0</v>
      </c>
    </row>
    <row r="994" spans="1:5" x14ac:dyDescent="0.2">
      <c r="A994" s="23" t="s">
        <v>624</v>
      </c>
      <c r="B994" s="8">
        <v>41790264</v>
      </c>
      <c r="C994" s="25" t="s">
        <v>240</v>
      </c>
      <c r="D994" s="21">
        <f>COUNTIFS('CONTRATOS 2016'!AV:AV,A994,'CONTRATOS 2016'!$AI:AI,"&gt;=1")</f>
        <v>0</v>
      </c>
      <c r="E994" s="20">
        <f>SUMIFS('CONTRATOS 2016'!$AI:AI,'CONTRATOS 2016'!$AV:AV,A994)</f>
        <v>0</v>
      </c>
    </row>
    <row r="995" spans="1:5" x14ac:dyDescent="0.2">
      <c r="A995" s="23" t="s">
        <v>1139</v>
      </c>
      <c r="B995" s="8">
        <v>81715489</v>
      </c>
      <c r="C995" s="25" t="s">
        <v>237</v>
      </c>
      <c r="D995" s="21">
        <f>COUNTIFS('CONTRATOS 2016'!AV:AV,A995,'CONTRATOS 2016'!$AI:AI,"&gt;=1")</f>
        <v>0</v>
      </c>
      <c r="E995" s="20">
        <f>SUMIFS('CONTRATOS 2016'!$AI:AI,'CONTRATOS 2016'!$AV:AV,A995)</f>
        <v>0</v>
      </c>
    </row>
    <row r="996" spans="1:5" x14ac:dyDescent="0.2">
      <c r="A996" s="23" t="s">
        <v>702</v>
      </c>
      <c r="B996" s="8">
        <v>52273843</v>
      </c>
      <c r="C996" s="25" t="s">
        <v>164</v>
      </c>
      <c r="D996" s="21">
        <f>COUNTIFS('CONTRATOS 2016'!AV:AV,A996,'CONTRATOS 2016'!$AI:AI,"&gt;=1")</f>
        <v>0</v>
      </c>
      <c r="E996" s="20">
        <f>SUMIFS('CONTRATOS 2016'!$AI:AI,'CONTRATOS 2016'!$AV:AV,A996)</f>
        <v>0</v>
      </c>
    </row>
    <row r="997" spans="1:5" x14ac:dyDescent="0.2">
      <c r="A997" s="23" t="s">
        <v>744</v>
      </c>
      <c r="B997" s="8">
        <v>52756665</v>
      </c>
      <c r="C997" s="25" t="s">
        <v>162</v>
      </c>
      <c r="D997" s="21">
        <f>COUNTIFS('CONTRATOS 2016'!AV:AV,A997,'CONTRATOS 2016'!$AI:AI,"&gt;=1")</f>
        <v>0</v>
      </c>
      <c r="E997" s="20">
        <f>SUMIFS('CONTRATOS 2016'!$AI:AI,'CONTRATOS 2016'!$AV:AV,A997)</f>
        <v>0</v>
      </c>
    </row>
    <row r="998" spans="1:5" x14ac:dyDescent="0.2">
      <c r="A998" s="23" t="s">
        <v>301</v>
      </c>
      <c r="B998" s="8">
        <v>4153534</v>
      </c>
      <c r="C998" s="25" t="s">
        <v>170</v>
      </c>
      <c r="D998" s="21">
        <f>COUNTIFS('CONTRATOS 2016'!AV:AV,A998,'CONTRATOS 2016'!$AI:AI,"&gt;=1")</f>
        <v>0</v>
      </c>
      <c r="E998" s="20">
        <f>SUMIFS('CONTRATOS 2016'!$AI:AI,'CONTRATOS 2016'!$AV:AV,A998)</f>
        <v>0</v>
      </c>
    </row>
    <row r="999" spans="1:5" x14ac:dyDescent="0.2">
      <c r="A999" s="23" t="s">
        <v>646</v>
      </c>
      <c r="B999" s="8">
        <v>46376060</v>
      </c>
      <c r="C999" s="25" t="s">
        <v>175</v>
      </c>
      <c r="D999" s="21">
        <f>COUNTIFS('CONTRATOS 2016'!AV:AV,A999,'CONTRATOS 2016'!$AI:AI,"&gt;=1")</f>
        <v>0</v>
      </c>
      <c r="E999" s="20">
        <f>SUMIFS('CONTRATOS 2016'!$AI:AI,'CONTRATOS 2016'!$AV:AV,A999)</f>
        <v>0</v>
      </c>
    </row>
    <row r="1000" spans="1:5" x14ac:dyDescent="0.2">
      <c r="A1000" s="23" t="s">
        <v>1272</v>
      </c>
      <c r="B1000" s="8">
        <v>1012340826</v>
      </c>
      <c r="C1000" s="25" t="s">
        <v>162</v>
      </c>
      <c r="D1000" s="21">
        <f>COUNTIFS('CONTRATOS 2016'!AV:AV,A1000,'CONTRATOS 2016'!$AI:AI,"&gt;=1")</f>
        <v>0</v>
      </c>
      <c r="E1000" s="20">
        <f>SUMIFS('CONTRATOS 2016'!$AI:AI,'CONTRATOS 2016'!$AV:AV,A1000)</f>
        <v>0</v>
      </c>
    </row>
    <row r="1001" spans="1:5" x14ac:dyDescent="0.2">
      <c r="A1001" s="23" t="s">
        <v>655</v>
      </c>
      <c r="B1001" s="8">
        <v>51614851</v>
      </c>
      <c r="C1001" s="25" t="s">
        <v>239</v>
      </c>
      <c r="D1001" s="21">
        <f>COUNTIFS('CONTRATOS 2016'!AV:AV,A1001,'CONTRATOS 2016'!$AI:AI,"&gt;=1")</f>
        <v>0</v>
      </c>
      <c r="E1001" s="20">
        <f>SUMIFS('CONTRATOS 2016'!$AI:AI,'CONTRATOS 2016'!$AV:AV,A1001)</f>
        <v>0</v>
      </c>
    </row>
    <row r="1002" spans="1:5" x14ac:dyDescent="0.2">
      <c r="A1002" s="23" t="s">
        <v>692</v>
      </c>
      <c r="B1002" s="8">
        <v>52128985</v>
      </c>
      <c r="C1002" s="25" t="s">
        <v>214</v>
      </c>
      <c r="D1002" s="21">
        <f>COUNTIFS('CONTRATOS 2016'!AV:AV,A1002,'CONTRATOS 2016'!$AI:AI,"&gt;=1")</f>
        <v>0</v>
      </c>
      <c r="E1002" s="20">
        <f>SUMIFS('CONTRATOS 2016'!$AI:AI,'CONTRATOS 2016'!$AV:AV,A1002)</f>
        <v>0</v>
      </c>
    </row>
    <row r="1003" spans="1:5" x14ac:dyDescent="0.2">
      <c r="A1003" s="23" t="s">
        <v>711</v>
      </c>
      <c r="B1003" s="8">
        <v>52350202</v>
      </c>
      <c r="C1003" s="25" t="s">
        <v>265</v>
      </c>
      <c r="D1003" s="21">
        <f>COUNTIFS('CONTRATOS 2016'!AV:AV,A1003,'CONTRATOS 2016'!$AI:AI,"&gt;=1")</f>
        <v>0</v>
      </c>
      <c r="E1003" s="20">
        <f>SUMIFS('CONTRATOS 2016'!$AI:AI,'CONTRATOS 2016'!$AV:AV,A1003)</f>
        <v>0</v>
      </c>
    </row>
    <row r="1004" spans="1:5" x14ac:dyDescent="0.2">
      <c r="A1004" s="23" t="s">
        <v>613</v>
      </c>
      <c r="B1004" s="8">
        <v>40328090</v>
      </c>
      <c r="C1004" s="25" t="s">
        <v>175</v>
      </c>
      <c r="D1004" s="21">
        <f>COUNTIFS('CONTRATOS 2016'!AV:AV,A1004,'CONTRATOS 2016'!$AI:AI,"&gt;=1")</f>
        <v>0</v>
      </c>
      <c r="E1004" s="20">
        <f>SUMIFS('CONTRATOS 2016'!$AI:AI,'CONTRATOS 2016'!$AV:AV,A1004)</f>
        <v>0</v>
      </c>
    </row>
    <row r="1005" spans="1:5" x14ac:dyDescent="0.2">
      <c r="A1005" s="23" t="s">
        <v>705</v>
      </c>
      <c r="B1005" s="8">
        <v>52302837</v>
      </c>
      <c r="C1005" s="25" t="s">
        <v>189</v>
      </c>
      <c r="D1005" s="21">
        <f>COUNTIFS('CONTRATOS 2016'!AV:AV,A1005,'CONTRATOS 2016'!$AI:AI,"&gt;=1")</f>
        <v>0</v>
      </c>
      <c r="E1005" s="20">
        <f>SUMIFS('CONTRATOS 2016'!$AI:AI,'CONTRATOS 2016'!$AV:AV,A1005)</f>
        <v>0</v>
      </c>
    </row>
    <row r="1006" spans="1:5" x14ac:dyDescent="0.2">
      <c r="A1006" s="23" t="s">
        <v>629</v>
      </c>
      <c r="B1006" s="8">
        <v>42497228</v>
      </c>
      <c r="C1006" s="25" t="s">
        <v>232</v>
      </c>
      <c r="D1006" s="21">
        <f>COUNTIFS('CONTRATOS 2016'!AV:AV,A1006,'CONTRATOS 2016'!$AI:AI,"&gt;=1")</f>
        <v>0</v>
      </c>
      <c r="E1006" s="20">
        <f>SUMIFS('CONTRATOS 2016'!$AI:AI,'CONTRATOS 2016'!$AV:AV,A1006)</f>
        <v>0</v>
      </c>
    </row>
    <row r="1007" spans="1:5" x14ac:dyDescent="0.2">
      <c r="A1007" s="23" t="s">
        <v>503</v>
      </c>
      <c r="B1007" s="8">
        <v>20866181</v>
      </c>
      <c r="C1007" s="25" t="s">
        <v>208</v>
      </c>
      <c r="D1007" s="21">
        <f>COUNTIFS('CONTRATOS 2016'!AV:AV,A1007,'CONTRATOS 2016'!$AI:AI,"&gt;=1")</f>
        <v>0</v>
      </c>
      <c r="E1007" s="20">
        <f>SUMIFS('CONTRATOS 2016'!$AI:AI,'CONTRATOS 2016'!$AV:AV,A1007)</f>
        <v>0</v>
      </c>
    </row>
    <row r="1008" spans="1:5" x14ac:dyDescent="0.2">
      <c r="A1008" s="23" t="s">
        <v>653</v>
      </c>
      <c r="B1008" s="8">
        <v>51578212</v>
      </c>
      <c r="C1008" s="25" t="s">
        <v>186</v>
      </c>
      <c r="D1008" s="21">
        <f>COUNTIFS('CONTRATOS 2016'!AV:AV,A1008,'CONTRATOS 2016'!$AI:AI,"&gt;=1")</f>
        <v>0</v>
      </c>
      <c r="E1008" s="20">
        <f>SUMIFS('CONTRATOS 2016'!$AI:AI,'CONTRATOS 2016'!$AV:AV,A1008)</f>
        <v>0</v>
      </c>
    </row>
    <row r="1009" spans="1:5" x14ac:dyDescent="0.2">
      <c r="A1009" s="23" t="s">
        <v>720</v>
      </c>
      <c r="B1009" s="8">
        <v>52426258</v>
      </c>
      <c r="C1009" s="25" t="s">
        <v>256</v>
      </c>
      <c r="D1009" s="21">
        <f>COUNTIFS('CONTRATOS 2016'!AV:AV,A1009,'CONTRATOS 2016'!$AI:AI,"&gt;=1")</f>
        <v>0</v>
      </c>
      <c r="E1009" s="20">
        <f>SUMIFS('CONTRATOS 2016'!$AI:AI,'CONTRATOS 2016'!$AV:AV,A1009)</f>
        <v>0</v>
      </c>
    </row>
    <row r="1010" spans="1:5" x14ac:dyDescent="0.2">
      <c r="A1010" s="23" t="s">
        <v>505</v>
      </c>
      <c r="B1010" s="8">
        <v>20993743</v>
      </c>
      <c r="C1010" s="25" t="s">
        <v>208</v>
      </c>
      <c r="D1010" s="21">
        <f>COUNTIFS('CONTRATOS 2016'!AV:AV,A1010,'CONTRATOS 2016'!$AI:AI,"&gt;=1")</f>
        <v>0</v>
      </c>
      <c r="E1010" s="20">
        <f>SUMIFS('CONTRATOS 2016'!$AI:AI,'CONTRATOS 2016'!$AV:AV,A1010)</f>
        <v>0</v>
      </c>
    </row>
    <row r="1011" spans="1:5" x14ac:dyDescent="0.2">
      <c r="A1011" s="23" t="s">
        <v>697</v>
      </c>
      <c r="B1011" s="8">
        <v>52245730</v>
      </c>
      <c r="C1011" s="25" t="s">
        <v>162</v>
      </c>
      <c r="D1011" s="21">
        <f>COUNTIFS('CONTRATOS 2016'!AV:AV,A1011,'CONTRATOS 2016'!$AI:AI,"&gt;=1")</f>
        <v>0</v>
      </c>
      <c r="E1011" s="20">
        <f>SUMIFS('CONTRATOS 2016'!$AI:AI,'CONTRATOS 2016'!$AV:AV,A1011)</f>
        <v>0</v>
      </c>
    </row>
    <row r="1012" spans="1:5" x14ac:dyDescent="0.2">
      <c r="A1012" s="23" t="s">
        <v>683</v>
      </c>
      <c r="B1012" s="8">
        <v>52011183</v>
      </c>
      <c r="C1012" s="25" t="s">
        <v>244</v>
      </c>
      <c r="D1012" s="21">
        <f>COUNTIFS('CONTRATOS 2016'!AV:AV,A1012,'CONTRATOS 2016'!$AI:AI,"&gt;=1")</f>
        <v>0</v>
      </c>
      <c r="E1012" s="20">
        <f>SUMIFS('CONTRATOS 2016'!$AI:AI,'CONTRATOS 2016'!$AV:AV,A1012)</f>
        <v>0</v>
      </c>
    </row>
    <row r="1013" spans="1:5" x14ac:dyDescent="0.2">
      <c r="A1013" s="23" t="s">
        <v>1424</v>
      </c>
      <c r="B1013" s="8">
        <v>1113643300</v>
      </c>
      <c r="C1013" s="25" t="s">
        <v>204</v>
      </c>
      <c r="D1013" s="21">
        <f>COUNTIFS('CONTRATOS 2016'!AV:AV,A1013,'CONTRATOS 2016'!$AI:AI,"&gt;=1")</f>
        <v>0</v>
      </c>
      <c r="E1013" s="20">
        <f>SUMIFS('CONTRATOS 2016'!$AI:AI,'CONTRATOS 2016'!$AV:AV,A1013)</f>
        <v>0</v>
      </c>
    </row>
    <row r="1014" spans="1:5" x14ac:dyDescent="0.2">
      <c r="A1014" s="23" t="s">
        <v>767</v>
      </c>
      <c r="B1014" s="8">
        <v>52897087</v>
      </c>
      <c r="C1014" s="25" t="s">
        <v>162</v>
      </c>
      <c r="D1014" s="21">
        <f>COUNTIFS('CONTRATOS 2016'!AV:AV,A1014,'CONTRATOS 2016'!$AI:AI,"&gt;=1")</f>
        <v>0</v>
      </c>
      <c r="E1014" s="20">
        <f>SUMIFS('CONTRATOS 2016'!$AI:AI,'CONTRATOS 2016'!$AV:AV,A1014)</f>
        <v>0</v>
      </c>
    </row>
    <row r="1015" spans="1:5" x14ac:dyDescent="0.2">
      <c r="A1015" s="23" t="s">
        <v>645</v>
      </c>
      <c r="B1015" s="8">
        <v>46373712</v>
      </c>
      <c r="C1015" s="25" t="s">
        <v>271</v>
      </c>
      <c r="D1015" s="21">
        <f>COUNTIFS('CONTRATOS 2016'!AV:AV,A1015,'CONTRATOS 2016'!$AI:AI,"&gt;=1")</f>
        <v>0</v>
      </c>
      <c r="E1015" s="20">
        <f>SUMIFS('CONTRATOS 2016'!$AI:AI,'CONTRATOS 2016'!$AV:AV,A1015)</f>
        <v>0</v>
      </c>
    </row>
    <row r="1016" spans="1:5" x14ac:dyDescent="0.2">
      <c r="A1016" s="23" t="s">
        <v>679</v>
      </c>
      <c r="B1016" s="8">
        <v>51951942</v>
      </c>
      <c r="C1016" s="25" t="s">
        <v>164</v>
      </c>
      <c r="D1016" s="21">
        <f>COUNTIFS('CONTRATOS 2016'!AV:AV,A1016,'CONTRATOS 2016'!$AI:AI,"&gt;=1")</f>
        <v>0</v>
      </c>
      <c r="E1016" s="20">
        <f>SUMIFS('CONTRATOS 2016'!$AI:AI,'CONTRATOS 2016'!$AV:AV,A1016)</f>
        <v>0</v>
      </c>
    </row>
    <row r="1017" spans="1:5" x14ac:dyDescent="0.2">
      <c r="A1017" s="23" t="s">
        <v>766</v>
      </c>
      <c r="B1017" s="8">
        <v>52888693</v>
      </c>
      <c r="C1017" s="25" t="s">
        <v>208</v>
      </c>
      <c r="D1017" s="21">
        <f>COUNTIFS('CONTRATOS 2016'!AV:AV,A1017,'CONTRATOS 2016'!$AI:AI,"&gt;=1")</f>
        <v>0</v>
      </c>
      <c r="E1017" s="20">
        <f>SUMIFS('CONTRATOS 2016'!$AI:AI,'CONTRATOS 2016'!$AV:AV,A1017)</f>
        <v>0</v>
      </c>
    </row>
    <row r="1018" spans="1:5" x14ac:dyDescent="0.2">
      <c r="A1018" s="23" t="s">
        <v>88</v>
      </c>
      <c r="B1018" s="8">
        <v>63335799</v>
      </c>
      <c r="C1018" s="25" t="s">
        <v>185</v>
      </c>
      <c r="D1018" s="21">
        <f>COUNTIFS('CONTRATOS 2016'!AV:AV,A1018,'CONTRATOS 2016'!$AI:AI,"&gt;=1")</f>
        <v>0</v>
      </c>
      <c r="E1018" s="20">
        <f>SUMIFS('CONTRATOS 2016'!$AI:AI,'CONTRATOS 2016'!$AV:AV,A1018)</f>
        <v>0</v>
      </c>
    </row>
    <row r="1019" spans="1:5" x14ac:dyDescent="0.2">
      <c r="A1019" s="23" t="s">
        <v>995</v>
      </c>
      <c r="B1019" s="8">
        <v>79702400</v>
      </c>
      <c r="C1019" s="25" t="s">
        <v>206</v>
      </c>
      <c r="D1019" s="21">
        <f>COUNTIFS('CONTRATOS 2016'!AV:AV,A1019,'CONTRATOS 2016'!$AI:AI,"&gt;=1")</f>
        <v>0</v>
      </c>
      <c r="E1019" s="20">
        <f>SUMIFS('CONTRATOS 2016'!$AI:AI,'CONTRATOS 2016'!$AV:AV,A1019)</f>
        <v>0</v>
      </c>
    </row>
    <row r="1020" spans="1:5" x14ac:dyDescent="0.2">
      <c r="A1020" s="23" t="s">
        <v>615</v>
      </c>
      <c r="B1020" s="8">
        <v>40399534</v>
      </c>
      <c r="C1020" s="25" t="s">
        <v>206</v>
      </c>
      <c r="D1020" s="21">
        <f>COUNTIFS('CONTRATOS 2016'!AV:AV,A1020,'CONTRATOS 2016'!$AI:AI,"&gt;=1")</f>
        <v>0</v>
      </c>
      <c r="E1020" s="20">
        <f>SUMIFS('CONTRATOS 2016'!$AI:AI,'CONTRATOS 2016'!$AV:AV,A1020)</f>
        <v>0</v>
      </c>
    </row>
    <row r="1021" spans="1:5" x14ac:dyDescent="0.2">
      <c r="A1021" s="23" t="s">
        <v>338</v>
      </c>
      <c r="B1021" s="8">
        <v>7628406</v>
      </c>
      <c r="C1021" s="25" t="s">
        <v>196</v>
      </c>
      <c r="D1021" s="21">
        <f>COUNTIFS('CONTRATOS 2016'!AV:AV,A1021,'CONTRATOS 2016'!$AI:AI,"&gt;=1")</f>
        <v>0</v>
      </c>
      <c r="E1021" s="20">
        <f>SUMIFS('CONTRATOS 2016'!$AI:AI,'CONTRATOS 2016'!$AV:AV,A1021)</f>
        <v>0</v>
      </c>
    </row>
    <row r="1022" spans="1:5" x14ac:dyDescent="0.2">
      <c r="A1022" s="23" t="s">
        <v>1011</v>
      </c>
      <c r="B1022" s="17">
        <v>79809833</v>
      </c>
      <c r="C1022" s="25" t="s">
        <v>162</v>
      </c>
      <c r="D1022" s="21">
        <f>COUNTIFS('CONTRATOS 2016'!AV:AV,A1022,'CONTRATOS 2016'!$AI:AI,"&gt;=1")</f>
        <v>0</v>
      </c>
      <c r="E1022" s="20">
        <f>SUMIFS('CONTRATOS 2016'!$AI:AI,'CONTRATOS 2016'!$AV:AV,A1022)</f>
        <v>0</v>
      </c>
    </row>
    <row r="1023" spans="1:5" x14ac:dyDescent="0.2">
      <c r="A1023" s="23" t="s">
        <v>1166</v>
      </c>
      <c r="B1023" s="8">
        <v>86069286</v>
      </c>
      <c r="C1023" s="25" t="s">
        <v>162</v>
      </c>
      <c r="D1023" s="21">
        <f>COUNTIFS('CONTRATOS 2016'!AV:AV,A1023,'CONTRATOS 2016'!$AI:AI,"&gt;=1")</f>
        <v>0</v>
      </c>
      <c r="E1023" s="20">
        <f>SUMIFS('CONTRATOS 2016'!$AI:AI,'CONTRATOS 2016'!$AV:AV,A1023)</f>
        <v>0</v>
      </c>
    </row>
    <row r="1024" spans="1:5" x14ac:dyDescent="0.2">
      <c r="A1024" s="23" t="s">
        <v>427</v>
      </c>
      <c r="B1024" s="8">
        <v>13537724</v>
      </c>
      <c r="C1024" s="25" t="s">
        <v>162</v>
      </c>
      <c r="D1024" s="21">
        <f>COUNTIFS('CONTRATOS 2016'!AV:AV,A1024,'CONTRATOS 2016'!$AI:AI,"&gt;=1")</f>
        <v>0</v>
      </c>
      <c r="E1024" s="20">
        <f>SUMIFS('CONTRATOS 2016'!$AI:AI,'CONTRATOS 2016'!$AV:AV,A1024)</f>
        <v>0</v>
      </c>
    </row>
    <row r="1025" spans="1:5" x14ac:dyDescent="0.2">
      <c r="A1025" s="23" t="s">
        <v>1315</v>
      </c>
      <c r="B1025" s="8">
        <v>1022344052</v>
      </c>
      <c r="C1025" s="25" t="s">
        <v>162</v>
      </c>
      <c r="D1025" s="21">
        <f>COUNTIFS('CONTRATOS 2016'!AV:AV,A1025,'CONTRATOS 2016'!$AI:AI,"&gt;=1")</f>
        <v>0</v>
      </c>
      <c r="E1025" s="20">
        <f>SUMIFS('CONTRATOS 2016'!$AI:AI,'CONTRATOS 2016'!$AV:AV,A1025)</f>
        <v>0</v>
      </c>
    </row>
    <row r="1026" spans="1:5" x14ac:dyDescent="0.2">
      <c r="A1026" s="23" t="s">
        <v>1222</v>
      </c>
      <c r="B1026" s="8">
        <v>93407466</v>
      </c>
      <c r="C1026" s="25" t="s">
        <v>172</v>
      </c>
      <c r="D1026" s="21">
        <f>COUNTIFS('CONTRATOS 2016'!AV:AV,A1026,'CONTRATOS 2016'!$AI:AI,"&gt;=1")</f>
        <v>0</v>
      </c>
      <c r="E1026" s="20">
        <f>SUMIFS('CONTRATOS 2016'!$AI:AI,'CONTRATOS 2016'!$AV:AV,A1026)</f>
        <v>0</v>
      </c>
    </row>
    <row r="1027" spans="1:5" x14ac:dyDescent="0.2">
      <c r="A1027" s="23" t="s">
        <v>464</v>
      </c>
      <c r="B1027" s="8">
        <v>17336922</v>
      </c>
      <c r="C1027" s="25" t="s">
        <v>206</v>
      </c>
      <c r="D1027" s="21">
        <f>COUNTIFS('CONTRATOS 2016'!AV:AV,A1027,'CONTRATOS 2016'!$AI:AI,"&gt;=1")</f>
        <v>0</v>
      </c>
      <c r="E1027" s="20">
        <f>SUMIFS('CONTRATOS 2016'!$AI:AI,'CONTRATOS 2016'!$AV:AV,A1027)</f>
        <v>0</v>
      </c>
    </row>
    <row r="1028" spans="1:5" x14ac:dyDescent="0.2">
      <c r="A1028" s="23" t="s">
        <v>871</v>
      </c>
      <c r="B1028" s="8">
        <v>72208816</v>
      </c>
      <c r="C1028" s="25" t="s">
        <v>201</v>
      </c>
      <c r="D1028" s="21">
        <f>COUNTIFS('CONTRATOS 2016'!AV:AV,A1028,'CONTRATOS 2016'!$AI:AI,"&gt;=1")</f>
        <v>0</v>
      </c>
      <c r="E1028" s="20">
        <f>SUMIFS('CONTRATOS 2016'!$AI:AI,'CONTRATOS 2016'!$AV:AV,A1028)</f>
        <v>0</v>
      </c>
    </row>
    <row r="1029" spans="1:5" x14ac:dyDescent="0.2">
      <c r="A1029" s="23" t="s">
        <v>882</v>
      </c>
      <c r="B1029" s="8">
        <v>72277833</v>
      </c>
      <c r="C1029" s="25" t="s">
        <v>201</v>
      </c>
      <c r="D1029" s="21">
        <f>COUNTIFS('CONTRATOS 2016'!AV:AV,A1029,'CONTRATOS 2016'!$AI:AI,"&gt;=1")</f>
        <v>0</v>
      </c>
      <c r="E1029" s="20">
        <f>SUMIFS('CONTRATOS 2016'!$AI:AI,'CONTRATOS 2016'!$AV:AV,A1029)</f>
        <v>0</v>
      </c>
    </row>
    <row r="1030" spans="1:5" x14ac:dyDescent="0.2">
      <c r="A1030" s="23" t="s">
        <v>1015</v>
      </c>
      <c r="B1030" s="8">
        <v>79820029</v>
      </c>
      <c r="C1030" s="25" t="s">
        <v>241</v>
      </c>
      <c r="D1030" s="21">
        <f>COUNTIFS('CONTRATOS 2016'!AV:AV,A1030,'CONTRATOS 2016'!$AI:AI,"&gt;=1")</f>
        <v>0</v>
      </c>
      <c r="E1030" s="20">
        <f>SUMIFS('CONTRATOS 2016'!$AI:AI,'CONTRATOS 2016'!$AV:AV,A1030)</f>
        <v>0</v>
      </c>
    </row>
    <row r="1031" spans="1:5" x14ac:dyDescent="0.2">
      <c r="A1031" s="23" t="s">
        <v>294</v>
      </c>
      <c r="B1031" s="8">
        <v>3085927</v>
      </c>
      <c r="C1031" s="25" t="s">
        <v>162</v>
      </c>
      <c r="D1031" s="21">
        <f>COUNTIFS('CONTRATOS 2016'!AV:AV,A1031,'CONTRATOS 2016'!$AI:AI,"&gt;=1")</f>
        <v>0</v>
      </c>
      <c r="E1031" s="20">
        <f>SUMIFS('CONTRATOS 2016'!$AI:AI,'CONTRATOS 2016'!$AV:AV,A1031)</f>
        <v>0</v>
      </c>
    </row>
    <row r="1032" spans="1:5" x14ac:dyDescent="0.2">
      <c r="A1032" s="23" t="s">
        <v>147</v>
      </c>
      <c r="B1032" s="8">
        <v>79292555</v>
      </c>
      <c r="C1032" s="25" t="s">
        <v>244</v>
      </c>
      <c r="D1032" s="21">
        <f>COUNTIFS('CONTRATOS 2016'!AV:AV,A1032,'CONTRATOS 2016'!$AI:AI,"&gt;=1")</f>
        <v>0</v>
      </c>
      <c r="E1032" s="20">
        <f>SUMIFS('CONTRATOS 2016'!$AI:AI,'CONTRATOS 2016'!$AV:AV,A1032)</f>
        <v>0</v>
      </c>
    </row>
    <row r="1033" spans="1:5" x14ac:dyDescent="0.2">
      <c r="A1033" s="23" t="s">
        <v>958</v>
      </c>
      <c r="B1033" s="8">
        <v>79372360</v>
      </c>
      <c r="C1033" s="25" t="s">
        <v>276</v>
      </c>
      <c r="D1033" s="21">
        <f>COUNTIFS('CONTRATOS 2016'!AV:AV,A1033,'CONTRATOS 2016'!$AI:AI,"&gt;=1")</f>
        <v>0</v>
      </c>
      <c r="E1033" s="20">
        <f>SUMIFS('CONTRATOS 2016'!$AI:AI,'CONTRATOS 2016'!$AV:AV,A1033)</f>
        <v>0</v>
      </c>
    </row>
    <row r="1034" spans="1:5" x14ac:dyDescent="0.2">
      <c r="A1034" s="23" t="s">
        <v>1182</v>
      </c>
      <c r="B1034" s="8">
        <v>88211495</v>
      </c>
      <c r="C1034" s="25" t="s">
        <v>207</v>
      </c>
      <c r="D1034" s="21">
        <f>COUNTIFS('CONTRATOS 2016'!AV:AV,A1034,'CONTRATOS 2016'!$AI:AI,"&gt;=1")</f>
        <v>0</v>
      </c>
      <c r="E1034" s="20">
        <f>SUMIFS('CONTRATOS 2016'!$AI:AI,'CONTRATOS 2016'!$AV:AV,A1034)</f>
        <v>0</v>
      </c>
    </row>
    <row r="1035" spans="1:5" x14ac:dyDescent="0.2">
      <c r="A1035" s="23" t="s">
        <v>1000</v>
      </c>
      <c r="B1035" s="8">
        <v>79716480</v>
      </c>
      <c r="C1035" s="25" t="s">
        <v>164</v>
      </c>
      <c r="D1035" s="21">
        <f>COUNTIFS('CONTRATOS 2016'!AV:AV,A1035,'CONTRATOS 2016'!$AI:AI,"&gt;=1")</f>
        <v>0</v>
      </c>
      <c r="E1035" s="20">
        <f>SUMIFS('CONTRATOS 2016'!$AI:AI,'CONTRATOS 2016'!$AV:AV,A1035)</f>
        <v>0</v>
      </c>
    </row>
    <row r="1036" spans="1:5" x14ac:dyDescent="0.2">
      <c r="A1036" s="23" t="s">
        <v>1036</v>
      </c>
      <c r="B1036" s="8">
        <v>79940330</v>
      </c>
      <c r="C1036" s="25" t="s">
        <v>180</v>
      </c>
      <c r="D1036" s="21">
        <f>COUNTIFS('CONTRATOS 2016'!AV:AV,A1036,'CONTRATOS 2016'!$AI:AI,"&gt;=1")</f>
        <v>0</v>
      </c>
      <c r="E1036" s="20">
        <f>SUMIFS('CONTRATOS 2016'!$AI:AI,'CONTRATOS 2016'!$AV:AV,A1036)</f>
        <v>0</v>
      </c>
    </row>
    <row r="1037" spans="1:5" x14ac:dyDescent="0.2">
      <c r="A1037" s="23" t="s">
        <v>1126</v>
      </c>
      <c r="B1037" s="8">
        <v>80791769</v>
      </c>
      <c r="C1037" s="25" t="s">
        <v>190</v>
      </c>
      <c r="D1037" s="21">
        <f>COUNTIFS('CONTRATOS 2016'!AV:AV,A1037,'CONTRATOS 2016'!$AI:AI,"&gt;=1")</f>
        <v>0</v>
      </c>
      <c r="E1037" s="20">
        <f>SUMIFS('CONTRATOS 2016'!$AI:AI,'CONTRATOS 2016'!$AV:AV,A1037)</f>
        <v>0</v>
      </c>
    </row>
    <row r="1038" spans="1:5" x14ac:dyDescent="0.2">
      <c r="A1038" s="23" t="s">
        <v>483</v>
      </c>
      <c r="B1038" s="8">
        <v>19143834</v>
      </c>
      <c r="C1038" s="25" t="s">
        <v>171</v>
      </c>
      <c r="D1038" s="21">
        <f>COUNTIFS('CONTRATOS 2016'!AV:AV,A1038,'CONTRATOS 2016'!$AI:AI,"&gt;=1")</f>
        <v>0</v>
      </c>
      <c r="E1038" s="20">
        <f>SUMIFS('CONTRATOS 2016'!$AI:AI,'CONTRATOS 2016'!$AV:AV,A1038)</f>
        <v>0</v>
      </c>
    </row>
    <row r="1039" spans="1:5" x14ac:dyDescent="0.2">
      <c r="A1039" s="23" t="s">
        <v>1406</v>
      </c>
      <c r="B1039" s="8">
        <v>1085258143</v>
      </c>
      <c r="C1039" s="25" t="s">
        <v>184</v>
      </c>
      <c r="D1039" s="21">
        <f>COUNTIFS('CONTRATOS 2016'!AV:AV,A1039,'CONTRATOS 2016'!$AI:AI,"&gt;=1")</f>
        <v>0</v>
      </c>
      <c r="E1039" s="20">
        <f>SUMIFS('CONTRATOS 2016'!$AI:AI,'CONTRATOS 2016'!$AV:AV,A1039)</f>
        <v>0</v>
      </c>
    </row>
    <row r="1040" spans="1:5" x14ac:dyDescent="0.2">
      <c r="A1040" s="23" t="s">
        <v>1447</v>
      </c>
      <c r="B1040" s="8">
        <v>1130683863</v>
      </c>
      <c r="C1040" s="25" t="s">
        <v>253</v>
      </c>
      <c r="D1040" s="21">
        <f>COUNTIFS('CONTRATOS 2016'!AV:AV,A1040,'CONTRATOS 2016'!$AI:AI,"&gt;=1")</f>
        <v>0</v>
      </c>
      <c r="E1040" s="20">
        <f>SUMIFS('CONTRATOS 2016'!$AI:AI,'CONTRATOS 2016'!$AV:AV,A1040)</f>
        <v>0</v>
      </c>
    </row>
    <row r="1041" spans="1:5" x14ac:dyDescent="0.2">
      <c r="A1041" s="23" t="s">
        <v>855</v>
      </c>
      <c r="B1041" s="8">
        <v>71315448</v>
      </c>
      <c r="C1041" s="25" t="s">
        <v>173</v>
      </c>
      <c r="D1041" s="21">
        <f>COUNTIFS('CONTRATOS 2016'!AV:AV,A1041,'CONTRATOS 2016'!$AI:AI,"&gt;=1")</f>
        <v>0</v>
      </c>
      <c r="E1041" s="20">
        <f>SUMIFS('CONTRATOS 2016'!$AI:AI,'CONTRATOS 2016'!$AV:AV,A1041)</f>
        <v>0</v>
      </c>
    </row>
    <row r="1042" spans="1:5" x14ac:dyDescent="0.2">
      <c r="A1042" s="23" t="s">
        <v>1153</v>
      </c>
      <c r="B1042" s="8">
        <v>85473546</v>
      </c>
      <c r="C1042" s="25" t="s">
        <v>196</v>
      </c>
      <c r="D1042" s="21">
        <f>COUNTIFS('CONTRATOS 2016'!AV:AV,A1042,'CONTRATOS 2016'!$AI:AI,"&gt;=1")</f>
        <v>0</v>
      </c>
      <c r="E1042" s="20">
        <f>SUMIFS('CONTRATOS 2016'!$AI:AI,'CONTRATOS 2016'!$AV:AV,A1042)</f>
        <v>0</v>
      </c>
    </row>
    <row r="1043" spans="1:5" x14ac:dyDescent="0.2">
      <c r="A1043" s="23" t="s">
        <v>1234</v>
      </c>
      <c r="B1043" s="8">
        <v>94398117</v>
      </c>
      <c r="C1043" s="25" t="s">
        <v>183</v>
      </c>
      <c r="D1043" s="21">
        <f>COUNTIFS('CONTRATOS 2016'!AV:AV,A1043,'CONTRATOS 2016'!$AI:AI,"&gt;=1")</f>
        <v>0</v>
      </c>
      <c r="E1043" s="20">
        <f>SUMIFS('CONTRATOS 2016'!$AI:AI,'CONTRATOS 2016'!$AV:AV,A1043)</f>
        <v>0</v>
      </c>
    </row>
    <row r="1044" spans="1:5" x14ac:dyDescent="0.2">
      <c r="A1044" s="23" t="s">
        <v>389</v>
      </c>
      <c r="B1044" s="8">
        <v>11446004</v>
      </c>
      <c r="C1044" s="25" t="s">
        <v>162</v>
      </c>
      <c r="D1044" s="21">
        <f>COUNTIFS('CONTRATOS 2016'!AV:AV,A1044,'CONTRATOS 2016'!$AI:AI,"&gt;=1")</f>
        <v>0</v>
      </c>
      <c r="E1044" s="20">
        <f>SUMIFS('CONTRATOS 2016'!$AI:AI,'CONTRATOS 2016'!$AV:AV,A1044)</f>
        <v>0</v>
      </c>
    </row>
    <row r="1045" spans="1:5" x14ac:dyDescent="0.2">
      <c r="A1045" s="23" t="s">
        <v>1168</v>
      </c>
      <c r="B1045" s="8">
        <v>86070664</v>
      </c>
      <c r="C1045" s="25" t="s">
        <v>162</v>
      </c>
      <c r="D1045" s="21">
        <f>COUNTIFS('CONTRATOS 2016'!AV:AV,A1045,'CONTRATOS 2016'!$AI:AI,"&gt;=1")</f>
        <v>0</v>
      </c>
      <c r="E1045" s="20">
        <f>SUMIFS('CONTRATOS 2016'!$AI:AI,'CONTRATOS 2016'!$AV:AV,A1045)</f>
        <v>0</v>
      </c>
    </row>
    <row r="1046" spans="1:5" x14ac:dyDescent="0.2">
      <c r="A1046" s="23" t="s">
        <v>897</v>
      </c>
      <c r="B1046" s="8">
        <v>73195349</v>
      </c>
      <c r="C1046" s="25" t="s">
        <v>284</v>
      </c>
      <c r="D1046" s="21">
        <f>COUNTIFS('CONTRATOS 2016'!AV:AV,A1046,'CONTRATOS 2016'!$AI:AI,"&gt;=1")</f>
        <v>0</v>
      </c>
      <c r="E1046" s="20">
        <f>SUMIFS('CONTRATOS 2016'!$AI:AI,'CONTRATOS 2016'!$AV:AV,A1046)</f>
        <v>0</v>
      </c>
    </row>
    <row r="1047" spans="1:5" x14ac:dyDescent="0.2">
      <c r="A1047" s="23" t="s">
        <v>1321</v>
      </c>
      <c r="B1047" s="8">
        <v>1022969243</v>
      </c>
      <c r="C1047" s="25" t="s">
        <v>162</v>
      </c>
      <c r="D1047" s="21">
        <f>COUNTIFS('CONTRATOS 2016'!AV:AV,A1047,'CONTRATOS 2016'!$AI:AI,"&gt;=1")</f>
        <v>0</v>
      </c>
      <c r="E1047" s="20">
        <f>SUMIFS('CONTRATOS 2016'!$AI:AI,'CONTRATOS 2016'!$AV:AV,A1047)</f>
        <v>0</v>
      </c>
    </row>
    <row r="1048" spans="1:5" x14ac:dyDescent="0.2">
      <c r="A1048" s="23" t="s">
        <v>1019</v>
      </c>
      <c r="B1048" s="8">
        <v>79853928</v>
      </c>
      <c r="C1048" s="25" t="s">
        <v>162</v>
      </c>
      <c r="D1048" s="21">
        <f>COUNTIFS('CONTRATOS 2016'!AV:AV,A1048,'CONTRATOS 2016'!$AI:AI,"&gt;=1")</f>
        <v>0</v>
      </c>
      <c r="E1048" s="20">
        <f>SUMIFS('CONTRATOS 2016'!$AI:AI,'CONTRATOS 2016'!$AV:AV,A1048)</f>
        <v>0</v>
      </c>
    </row>
    <row r="1049" spans="1:5" x14ac:dyDescent="0.2">
      <c r="A1049" s="23" t="s">
        <v>949</v>
      </c>
      <c r="B1049" s="8">
        <v>79213123</v>
      </c>
      <c r="C1049" s="25" t="s">
        <v>182</v>
      </c>
      <c r="D1049" s="21">
        <f>COUNTIFS('CONTRATOS 2016'!AV:AV,A1049,'CONTRATOS 2016'!$AI:AI,"&gt;=1")</f>
        <v>0</v>
      </c>
      <c r="E1049" s="20">
        <f>SUMIFS('CONTRATOS 2016'!$AI:AI,'CONTRATOS 2016'!$AV:AV,A1049)</f>
        <v>0</v>
      </c>
    </row>
    <row r="1050" spans="1:5" x14ac:dyDescent="0.2">
      <c r="A1050" s="23" t="s">
        <v>1399</v>
      </c>
      <c r="B1050" s="8">
        <v>1083460593</v>
      </c>
      <c r="C1050" s="25" t="s">
        <v>166</v>
      </c>
      <c r="D1050" s="21">
        <f>COUNTIFS('CONTRATOS 2016'!AV:AV,A1050,'CONTRATOS 2016'!$AI:AI,"&gt;=1")</f>
        <v>0</v>
      </c>
      <c r="E1050" s="20">
        <f>SUMIFS('CONTRATOS 2016'!$AI:AI,'CONTRATOS 2016'!$AV:AV,A1050)</f>
        <v>0</v>
      </c>
    </row>
    <row r="1051" spans="1:5" x14ac:dyDescent="0.2">
      <c r="A1051" s="23" t="s">
        <v>1114</v>
      </c>
      <c r="B1051" s="8">
        <v>80456784</v>
      </c>
      <c r="C1051" s="25" t="s">
        <v>180</v>
      </c>
      <c r="D1051" s="21">
        <f>COUNTIFS('CONTRATOS 2016'!AV:AV,A1051,'CONTRATOS 2016'!$AI:AI,"&gt;=1")</f>
        <v>0</v>
      </c>
      <c r="E1051" s="20">
        <f>SUMIFS('CONTRATOS 2016'!$AI:AI,'CONTRATOS 2016'!$AV:AV,A1051)</f>
        <v>0</v>
      </c>
    </row>
    <row r="1052" spans="1:5" x14ac:dyDescent="0.2">
      <c r="A1052" s="23" t="s">
        <v>1196</v>
      </c>
      <c r="B1052" s="8">
        <v>88243917</v>
      </c>
      <c r="C1052" s="25" t="s">
        <v>162</v>
      </c>
      <c r="D1052" s="21">
        <f>COUNTIFS('CONTRATOS 2016'!AV:AV,A1052,'CONTRATOS 2016'!$AI:AI,"&gt;=1")</f>
        <v>0</v>
      </c>
      <c r="E1052" s="20">
        <f>SUMIFS('CONTRATOS 2016'!$AI:AI,'CONTRATOS 2016'!$AV:AV,A1052)</f>
        <v>0</v>
      </c>
    </row>
    <row r="1053" spans="1:5" x14ac:dyDescent="0.2">
      <c r="A1053" s="23" t="s">
        <v>1171</v>
      </c>
      <c r="B1053" s="8">
        <v>87103555</v>
      </c>
      <c r="C1053" s="25" t="s">
        <v>184</v>
      </c>
      <c r="D1053" s="21">
        <f>COUNTIFS('CONTRATOS 2016'!AV:AV,A1053,'CONTRATOS 2016'!$AI:AI,"&gt;=1")</f>
        <v>0</v>
      </c>
      <c r="E1053" s="20">
        <f>SUMIFS('CONTRATOS 2016'!$AI:AI,'CONTRATOS 2016'!$AV:AV,A1053)</f>
        <v>0</v>
      </c>
    </row>
    <row r="1054" spans="1:5" x14ac:dyDescent="0.2">
      <c r="A1054" s="23" t="s">
        <v>1161</v>
      </c>
      <c r="B1054" s="8">
        <v>86057280</v>
      </c>
      <c r="C1054" s="25" t="s">
        <v>206</v>
      </c>
      <c r="D1054" s="21">
        <f>COUNTIFS('CONTRATOS 2016'!AV:AV,A1054,'CONTRATOS 2016'!$AI:AI,"&gt;=1")</f>
        <v>0</v>
      </c>
      <c r="E1054" s="20">
        <f>SUMIFS('CONTRATOS 2016'!$AI:AI,'CONTRATOS 2016'!$AV:AV,A1054)</f>
        <v>0</v>
      </c>
    </row>
    <row r="1055" spans="1:5" x14ac:dyDescent="0.2">
      <c r="A1055" s="23" t="s">
        <v>1207</v>
      </c>
      <c r="B1055" s="8">
        <v>91361481</v>
      </c>
      <c r="C1055" s="25" t="s">
        <v>185</v>
      </c>
      <c r="D1055" s="21">
        <f>COUNTIFS('CONTRATOS 2016'!AV:AV,A1055,'CONTRATOS 2016'!$AI:AI,"&gt;=1")</f>
        <v>0</v>
      </c>
      <c r="E1055" s="20">
        <f>SUMIFS('CONTRATOS 2016'!$AI:AI,'CONTRATOS 2016'!$AV:AV,A1055)</f>
        <v>0</v>
      </c>
    </row>
    <row r="1056" spans="1:5" x14ac:dyDescent="0.2">
      <c r="A1056" s="23" t="s">
        <v>862</v>
      </c>
      <c r="B1056" s="8">
        <v>72072192</v>
      </c>
      <c r="C1056" s="25" t="s">
        <v>168</v>
      </c>
      <c r="D1056" s="21">
        <f>COUNTIFS('CONTRATOS 2016'!AV:AV,A1056,'CONTRATOS 2016'!$AI:AI,"&gt;=1")</f>
        <v>0</v>
      </c>
      <c r="E1056" s="20">
        <f>SUMIFS('CONTRATOS 2016'!$AI:AI,'CONTRATOS 2016'!$AV:AV,A1056)</f>
        <v>0</v>
      </c>
    </row>
    <row r="1057" spans="1:5" x14ac:dyDescent="0.2">
      <c r="A1057" s="23" t="s">
        <v>977</v>
      </c>
      <c r="B1057" s="8">
        <v>79537238</v>
      </c>
      <c r="C1057" s="25" t="s">
        <v>162</v>
      </c>
      <c r="D1057" s="21">
        <f>COUNTIFS('CONTRATOS 2016'!AV:AV,A1057,'CONTRATOS 2016'!$AI:AI,"&gt;=1")</f>
        <v>0</v>
      </c>
      <c r="E1057" s="20">
        <f>SUMIFS('CONTRATOS 2016'!$AI:AI,'CONTRATOS 2016'!$AV:AV,A1057)</f>
        <v>0</v>
      </c>
    </row>
    <row r="1058" spans="1:5" x14ac:dyDescent="0.2">
      <c r="A1058" s="23" t="s">
        <v>1049</v>
      </c>
      <c r="B1058" s="8">
        <v>80004215</v>
      </c>
      <c r="C1058" s="25" t="s">
        <v>225</v>
      </c>
      <c r="D1058" s="21">
        <f>COUNTIFS('CONTRATOS 2016'!AV:AV,A1058,'CONTRATOS 2016'!$AI:AI,"&gt;=1")</f>
        <v>0</v>
      </c>
      <c r="E1058" s="20">
        <f>SUMIFS('CONTRATOS 2016'!$AI:AI,'CONTRATOS 2016'!$AV:AV,A1058)</f>
        <v>0</v>
      </c>
    </row>
    <row r="1059" spans="1:5" x14ac:dyDescent="0.2">
      <c r="A1059" s="23" t="s">
        <v>1191</v>
      </c>
      <c r="B1059" s="8">
        <v>88234558</v>
      </c>
      <c r="C1059" s="25" t="s">
        <v>211</v>
      </c>
      <c r="D1059" s="21">
        <f>COUNTIFS('CONTRATOS 2016'!AV:AV,A1059,'CONTRATOS 2016'!$AI:AI,"&gt;=1")</f>
        <v>0</v>
      </c>
      <c r="E1059" s="20">
        <f>SUMIFS('CONTRATOS 2016'!$AI:AI,'CONTRATOS 2016'!$AV:AV,A1059)</f>
        <v>0</v>
      </c>
    </row>
    <row r="1060" spans="1:5" x14ac:dyDescent="0.2">
      <c r="A1060" s="23" t="s">
        <v>1058</v>
      </c>
      <c r="B1060" s="8">
        <v>80031052</v>
      </c>
      <c r="C1060" s="25" t="s">
        <v>162</v>
      </c>
      <c r="D1060" s="21">
        <f>COUNTIFS('CONTRATOS 2016'!AV:AV,A1060,'CONTRATOS 2016'!$AI:AI,"&gt;=1")</f>
        <v>0</v>
      </c>
      <c r="E1060" s="20">
        <f>SUMIFS('CONTRATOS 2016'!$AI:AI,'CONTRATOS 2016'!$AV:AV,A1060)</f>
        <v>0</v>
      </c>
    </row>
    <row r="1061" spans="1:5" x14ac:dyDescent="0.2">
      <c r="A1061" s="23" t="s">
        <v>723</v>
      </c>
      <c r="B1061" s="8">
        <v>52448507</v>
      </c>
      <c r="C1061" s="25" t="s">
        <v>198</v>
      </c>
      <c r="D1061" s="21">
        <f>COUNTIFS('CONTRATOS 2016'!AV:AV,A1061,'CONTRATOS 2016'!$AI:AI,"&gt;=1")</f>
        <v>0</v>
      </c>
      <c r="E1061" s="20">
        <f>SUMIFS('CONTRATOS 2016'!$AI:AI,'CONTRATOS 2016'!$AV:AV,A1061)</f>
        <v>0</v>
      </c>
    </row>
    <row r="1062" spans="1:5" x14ac:dyDescent="0.2">
      <c r="A1062" s="23" t="s">
        <v>1314</v>
      </c>
      <c r="B1062" s="8">
        <v>1020782820</v>
      </c>
      <c r="C1062" s="25" t="s">
        <v>162</v>
      </c>
      <c r="D1062" s="21">
        <f>COUNTIFS('CONTRATOS 2016'!AV:AV,A1062,'CONTRATOS 2016'!$AI:AI,"&gt;=1")</f>
        <v>0</v>
      </c>
      <c r="E1062" s="20">
        <f>SUMIFS('CONTRATOS 2016'!$AI:AI,'CONTRATOS 2016'!$AV:AV,A1062)</f>
        <v>0</v>
      </c>
    </row>
    <row r="1063" spans="1:5" x14ac:dyDescent="0.2">
      <c r="A1063" s="23" t="s">
        <v>1268</v>
      </c>
      <c r="B1063" s="8">
        <v>1010190571</v>
      </c>
      <c r="C1063" s="25" t="s">
        <v>259</v>
      </c>
      <c r="D1063" s="21">
        <f>COUNTIFS('CONTRATOS 2016'!AV:AV,A1063,'CONTRATOS 2016'!$AI:AI,"&gt;=1")</f>
        <v>0</v>
      </c>
      <c r="E1063" s="20">
        <f>SUMIFS('CONTRATOS 2016'!$AI:AI,'CONTRATOS 2016'!$AV:AV,A1063)</f>
        <v>0</v>
      </c>
    </row>
    <row r="1064" spans="1:5" x14ac:dyDescent="0.2">
      <c r="A1064" s="23" t="s">
        <v>541</v>
      </c>
      <c r="B1064" s="8">
        <v>30714300</v>
      </c>
      <c r="C1064" s="25" t="s">
        <v>201</v>
      </c>
      <c r="D1064" s="21">
        <f>COUNTIFS('CONTRATOS 2016'!AV:AV,A1064,'CONTRATOS 2016'!$AI:AI,"&gt;=1")</f>
        <v>0</v>
      </c>
      <c r="E1064" s="20">
        <f>SUMIFS('CONTRATOS 2016'!$AI:AI,'CONTRATOS 2016'!$AV:AV,A1064)</f>
        <v>0</v>
      </c>
    </row>
    <row r="1065" spans="1:5" x14ac:dyDescent="0.2">
      <c r="A1065" s="23" t="s">
        <v>539</v>
      </c>
      <c r="B1065" s="8">
        <v>30391528</v>
      </c>
      <c r="C1065" s="25" t="s">
        <v>174</v>
      </c>
      <c r="D1065" s="21">
        <f>COUNTIFS('CONTRATOS 2016'!AV:AV,A1065,'CONTRATOS 2016'!$AI:AI,"&gt;=1")</f>
        <v>0</v>
      </c>
      <c r="E1065" s="20">
        <f>SUMIFS('CONTRATOS 2016'!$AI:AI,'CONTRATOS 2016'!$AV:AV,A1065)</f>
        <v>0</v>
      </c>
    </row>
    <row r="1066" spans="1:5" x14ac:dyDescent="0.2">
      <c r="A1066" s="23" t="s">
        <v>1382</v>
      </c>
      <c r="B1066" s="8">
        <v>1053791536</v>
      </c>
      <c r="C1066" s="25" t="s">
        <v>173</v>
      </c>
      <c r="D1066" s="21">
        <f>COUNTIFS('CONTRATOS 2016'!AV:AV,A1066,'CONTRATOS 2016'!$AI:AI,"&gt;=1")</f>
        <v>0</v>
      </c>
      <c r="E1066" s="20">
        <f>SUMIFS('CONTRATOS 2016'!$AI:AI,'CONTRATOS 2016'!$AV:AV,A1066)</f>
        <v>0</v>
      </c>
    </row>
    <row r="1067" spans="1:5" x14ac:dyDescent="0.2">
      <c r="A1067" s="23" t="s">
        <v>1265</v>
      </c>
      <c r="B1067" s="8">
        <v>1010180066</v>
      </c>
      <c r="C1067" s="25" t="s">
        <v>251</v>
      </c>
      <c r="D1067" s="21">
        <f>COUNTIFS('CONTRATOS 2016'!AV:AV,A1067,'CONTRATOS 2016'!$AI:AI,"&gt;=1")</f>
        <v>0</v>
      </c>
      <c r="E1067" s="20">
        <f>SUMIFS('CONTRATOS 2016'!$AI:AI,'CONTRATOS 2016'!$AV:AV,A1067)</f>
        <v>0</v>
      </c>
    </row>
    <row r="1068" spans="1:5" x14ac:dyDescent="0.2">
      <c r="A1068" s="23" t="s">
        <v>520</v>
      </c>
      <c r="B1068" s="8">
        <v>24347099</v>
      </c>
      <c r="C1068" s="25" t="s">
        <v>214</v>
      </c>
      <c r="D1068" s="21">
        <f>COUNTIFS('CONTRATOS 2016'!AV:AV,A1068,'CONTRATOS 2016'!$AI:AI,"&gt;=1")</f>
        <v>0</v>
      </c>
      <c r="E1068" s="20">
        <f>SUMIFS('CONTRATOS 2016'!$AI:AI,'CONTRATOS 2016'!$AV:AV,A1068)</f>
        <v>0</v>
      </c>
    </row>
    <row r="1069" spans="1:5" x14ac:dyDescent="0.2">
      <c r="A1069" s="23" t="s">
        <v>1086</v>
      </c>
      <c r="B1069" s="8">
        <v>80150636</v>
      </c>
      <c r="C1069" s="25" t="s">
        <v>162</v>
      </c>
      <c r="D1069" s="21">
        <f>COUNTIFS('CONTRATOS 2016'!AV:AV,A1069,'CONTRATOS 2016'!$AI:AI,"&gt;=1")</f>
        <v>0</v>
      </c>
      <c r="E1069" s="20">
        <f>SUMIFS('CONTRATOS 2016'!$AI:AI,'CONTRATOS 2016'!$AV:AV,A1069)</f>
        <v>0</v>
      </c>
    </row>
    <row r="1070" spans="1:5" x14ac:dyDescent="0.2">
      <c r="A1070" s="23" t="s">
        <v>945</v>
      </c>
      <c r="B1070" s="8">
        <v>79152525</v>
      </c>
      <c r="C1070" s="25" t="s">
        <v>201</v>
      </c>
      <c r="D1070" s="21">
        <f>COUNTIFS('CONTRATOS 2016'!AV:AV,A1070,'CONTRATOS 2016'!$AI:AI,"&gt;=1")</f>
        <v>0</v>
      </c>
      <c r="E1070" s="20">
        <f>SUMIFS('CONTRATOS 2016'!$AI:AI,'CONTRATOS 2016'!$AV:AV,A1070)</f>
        <v>0</v>
      </c>
    </row>
    <row r="1071" spans="1:5" x14ac:dyDescent="0.2">
      <c r="A1071" s="23" t="s">
        <v>287</v>
      </c>
      <c r="B1071" s="8">
        <v>286500</v>
      </c>
      <c r="C1071" s="25" t="s">
        <v>162</v>
      </c>
      <c r="D1071" s="21">
        <f>COUNTIFS('CONTRATOS 2016'!AV:AV,A1071,'CONTRATOS 2016'!$AI:AI,"&gt;=1")</f>
        <v>0</v>
      </c>
      <c r="E1071" s="20">
        <f>SUMIFS('CONTRATOS 2016'!$AI:AI,'CONTRATOS 2016'!$AV:AV,A1071)</f>
        <v>0</v>
      </c>
    </row>
    <row r="1072" spans="1:5" x14ac:dyDescent="0.2">
      <c r="A1072" s="23" t="s">
        <v>1078</v>
      </c>
      <c r="B1072" s="8">
        <v>80119955</v>
      </c>
      <c r="C1072" s="25" t="s">
        <v>162</v>
      </c>
      <c r="D1072" s="21">
        <f>COUNTIFS('CONTRATOS 2016'!AV:AV,A1072,'CONTRATOS 2016'!$AI:AI,"&gt;=1")</f>
        <v>0</v>
      </c>
      <c r="E1072" s="20">
        <f>SUMIFS('CONTRATOS 2016'!$AI:AI,'CONTRATOS 2016'!$AV:AV,A1072)</f>
        <v>0</v>
      </c>
    </row>
    <row r="1073" spans="1:5" x14ac:dyDescent="0.2">
      <c r="A1073" s="23" t="s">
        <v>299</v>
      </c>
      <c r="B1073" s="8">
        <v>4123353</v>
      </c>
      <c r="C1073" s="25" t="s">
        <v>162</v>
      </c>
      <c r="D1073" s="21">
        <f>COUNTIFS('CONTRATOS 2016'!AV:AV,A1073,'CONTRATOS 2016'!$AI:AI,"&gt;=1")</f>
        <v>0</v>
      </c>
      <c r="E1073" s="20">
        <f>SUMIFS('CONTRATOS 2016'!$AI:AI,'CONTRATOS 2016'!$AV:AV,A1073)</f>
        <v>0</v>
      </c>
    </row>
    <row r="1074" spans="1:5" x14ac:dyDescent="0.2">
      <c r="A1074" s="23" t="s">
        <v>1068</v>
      </c>
      <c r="B1074" s="8">
        <v>80063247</v>
      </c>
      <c r="C1074" s="25" t="s">
        <v>172</v>
      </c>
      <c r="D1074" s="21">
        <f>COUNTIFS('CONTRATOS 2016'!AV:AV,A1074,'CONTRATOS 2016'!$AI:AI,"&gt;=1")</f>
        <v>0</v>
      </c>
      <c r="E1074" s="20">
        <f>SUMIFS('CONTRATOS 2016'!$AI:AI,'CONTRATOS 2016'!$AV:AV,A1074)</f>
        <v>0</v>
      </c>
    </row>
    <row r="1075" spans="1:5" x14ac:dyDescent="0.2">
      <c r="A1075" s="23" t="s">
        <v>437</v>
      </c>
      <c r="B1075" s="8">
        <v>14229535</v>
      </c>
      <c r="C1075" s="25" t="s">
        <v>230</v>
      </c>
      <c r="D1075" s="21">
        <f>COUNTIFS('CONTRATOS 2016'!AV:AV,A1075,'CONTRATOS 2016'!$AI:AI,"&gt;=1")</f>
        <v>0</v>
      </c>
      <c r="E1075" s="20">
        <f>SUMIFS('CONTRATOS 2016'!$AI:AI,'CONTRATOS 2016'!$AV:AV,A1075)</f>
        <v>0</v>
      </c>
    </row>
    <row r="1076" spans="1:5" x14ac:dyDescent="0.2">
      <c r="A1076" s="23" t="s">
        <v>332</v>
      </c>
      <c r="B1076" s="8">
        <v>7312375</v>
      </c>
      <c r="C1076" s="25" t="s">
        <v>162</v>
      </c>
      <c r="D1076" s="21">
        <f>COUNTIFS('CONTRATOS 2016'!AV:AV,A1076,'CONTRATOS 2016'!$AI:AI,"&gt;=1")</f>
        <v>0</v>
      </c>
      <c r="E1076" s="20">
        <f>SUMIFS('CONTRATOS 2016'!$AI:AI,'CONTRATOS 2016'!$AV:AV,A1076)</f>
        <v>0</v>
      </c>
    </row>
    <row r="1077" spans="1:5" x14ac:dyDescent="0.2">
      <c r="A1077" s="23" t="s">
        <v>729</v>
      </c>
      <c r="B1077" s="8">
        <v>52503989</v>
      </c>
      <c r="C1077" s="25" t="s">
        <v>162</v>
      </c>
      <c r="D1077" s="21">
        <f>COUNTIFS('CONTRATOS 2016'!AV:AV,A1077,'CONTRATOS 2016'!$AI:AI,"&gt;=1")</f>
        <v>0</v>
      </c>
      <c r="E1077" s="20">
        <f>SUMIFS('CONTRATOS 2016'!$AI:AI,'CONTRATOS 2016'!$AV:AV,A1077)</f>
        <v>0</v>
      </c>
    </row>
    <row r="1078" spans="1:5" x14ac:dyDescent="0.2">
      <c r="A1078" s="23" t="s">
        <v>1290</v>
      </c>
      <c r="B1078" s="8">
        <v>1015998637</v>
      </c>
      <c r="C1078" s="25" t="s">
        <v>198</v>
      </c>
      <c r="D1078" s="21">
        <f>COUNTIFS('CONTRATOS 2016'!AV:AV,A1078,'CONTRATOS 2016'!$AI:AI,"&gt;=1")</f>
        <v>0</v>
      </c>
      <c r="E1078" s="20">
        <f>SUMIFS('CONTRATOS 2016'!$AI:AI,'CONTRATOS 2016'!$AV:AV,A1078)</f>
        <v>0</v>
      </c>
    </row>
    <row r="1079" spans="1:5" x14ac:dyDescent="0.2">
      <c r="A1079" s="23" t="s">
        <v>1018</v>
      </c>
      <c r="B1079" s="8">
        <v>79848138</v>
      </c>
      <c r="C1079" s="25" t="s">
        <v>215</v>
      </c>
      <c r="D1079" s="21">
        <f>COUNTIFS('CONTRATOS 2016'!AV:AV,A1079,'CONTRATOS 2016'!$AI:AI,"&gt;=1")</f>
        <v>0</v>
      </c>
      <c r="E1079" s="20">
        <f>SUMIFS('CONTRATOS 2016'!$AI:AI,'CONTRATOS 2016'!$AV:AV,A1079)</f>
        <v>0</v>
      </c>
    </row>
    <row r="1080" spans="1:5" x14ac:dyDescent="0.2">
      <c r="A1080" s="23" t="s">
        <v>1129</v>
      </c>
      <c r="B1080" s="8">
        <v>80808925</v>
      </c>
      <c r="C1080" s="25" t="s">
        <v>162</v>
      </c>
      <c r="D1080" s="21">
        <f>COUNTIFS('CONTRATOS 2016'!AV:AV,A1080,'CONTRATOS 2016'!$AI:AI,"&gt;=1")</f>
        <v>0</v>
      </c>
      <c r="E1080" s="20">
        <f>SUMIFS('CONTRATOS 2016'!$AI:AI,'CONTRATOS 2016'!$AV:AV,A1080)</f>
        <v>0</v>
      </c>
    </row>
    <row r="1081" spans="1:5" x14ac:dyDescent="0.2">
      <c r="A1081" s="23" t="s">
        <v>963</v>
      </c>
      <c r="B1081" s="8">
        <v>79403611</v>
      </c>
      <c r="C1081" s="25" t="s">
        <v>274</v>
      </c>
      <c r="D1081" s="21">
        <f>COUNTIFS('CONTRATOS 2016'!AV:AV,A1081,'CONTRATOS 2016'!$AI:AI,"&gt;=1")</f>
        <v>0</v>
      </c>
      <c r="E1081" s="20">
        <f>SUMIFS('CONTRATOS 2016'!$AI:AI,'CONTRATOS 2016'!$AV:AV,A1081)</f>
        <v>0</v>
      </c>
    </row>
    <row r="1082" spans="1:5" x14ac:dyDescent="0.2">
      <c r="A1082" s="23" t="s">
        <v>1218</v>
      </c>
      <c r="B1082" s="8">
        <v>93397270</v>
      </c>
      <c r="C1082" s="25" t="s">
        <v>162</v>
      </c>
      <c r="D1082" s="21">
        <f>COUNTIFS('CONTRATOS 2016'!AV:AV,A1082,'CONTRATOS 2016'!$AI:AI,"&gt;=1")</f>
        <v>0</v>
      </c>
      <c r="E1082" s="20">
        <f>SUMIFS('CONTRATOS 2016'!$AI:AI,'CONTRATOS 2016'!$AV:AV,A1082)</f>
        <v>0</v>
      </c>
    </row>
    <row r="1083" spans="1:5" x14ac:dyDescent="0.2">
      <c r="A1083" s="23" t="s">
        <v>886</v>
      </c>
      <c r="B1083" s="8">
        <v>73115073</v>
      </c>
      <c r="C1083" s="25" t="s">
        <v>192</v>
      </c>
      <c r="D1083" s="21">
        <f>COUNTIFS('CONTRATOS 2016'!AV:AV,A1083,'CONTRATOS 2016'!$AI:AI,"&gt;=1")</f>
        <v>0</v>
      </c>
      <c r="E1083" s="20">
        <f>SUMIFS('CONTRATOS 2016'!$AI:AI,'CONTRATOS 2016'!$AV:AV,A1083)</f>
        <v>0</v>
      </c>
    </row>
    <row r="1084" spans="1:5" x14ac:dyDescent="0.2">
      <c r="A1084" s="23" t="s">
        <v>432</v>
      </c>
      <c r="B1084" s="8">
        <v>13746971</v>
      </c>
      <c r="C1084" s="25" t="s">
        <v>172</v>
      </c>
      <c r="D1084" s="21">
        <f>COUNTIFS('CONTRATOS 2016'!AV:AV,A1084,'CONTRATOS 2016'!$AI:AI,"&gt;=1")</f>
        <v>0</v>
      </c>
      <c r="E1084" s="20">
        <f>SUMIFS('CONTRATOS 2016'!$AI:AI,'CONTRATOS 2016'!$AV:AV,A1084)</f>
        <v>0</v>
      </c>
    </row>
    <row r="1085" spans="1:5" x14ac:dyDescent="0.2">
      <c r="A1085" s="23" t="s">
        <v>1275</v>
      </c>
      <c r="B1085" s="8">
        <v>1013579965</v>
      </c>
      <c r="C1085" s="25" t="s">
        <v>181</v>
      </c>
      <c r="D1085" s="21">
        <f>COUNTIFS('CONTRATOS 2016'!AV:AV,A1085,'CONTRATOS 2016'!$AI:AI,"&gt;=1")</f>
        <v>0</v>
      </c>
      <c r="E1085" s="20">
        <f>SUMIFS('CONTRATOS 2016'!$AI:AI,'CONTRATOS 2016'!$AV:AV,A1085)</f>
        <v>0</v>
      </c>
    </row>
    <row r="1086" spans="1:5" x14ac:dyDescent="0.2">
      <c r="A1086" s="23" t="s">
        <v>884</v>
      </c>
      <c r="B1086" s="8">
        <v>72431064</v>
      </c>
      <c r="C1086" s="25" t="s">
        <v>203</v>
      </c>
      <c r="D1086" s="21">
        <f>COUNTIFS('CONTRATOS 2016'!AV:AV,A1086,'CONTRATOS 2016'!$AI:AI,"&gt;=1")</f>
        <v>0</v>
      </c>
      <c r="E1086" s="20">
        <f>SUMIFS('CONTRATOS 2016'!$AI:AI,'CONTRATOS 2016'!$AV:AV,A1086)</f>
        <v>0</v>
      </c>
    </row>
    <row r="1087" spans="1:5" x14ac:dyDescent="0.2">
      <c r="A1087" s="23" t="s">
        <v>430</v>
      </c>
      <c r="B1087" s="8">
        <v>13740570</v>
      </c>
      <c r="C1087" s="25" t="s">
        <v>189</v>
      </c>
      <c r="D1087" s="21">
        <f>COUNTIFS('CONTRATOS 2016'!AV:AV,A1087,'CONTRATOS 2016'!$AI:AI,"&gt;=1")</f>
        <v>0</v>
      </c>
      <c r="E1087" s="20">
        <f>SUMIFS('CONTRATOS 2016'!$AI:AI,'CONTRATOS 2016'!$AV:AV,A1087)</f>
        <v>0</v>
      </c>
    </row>
    <row r="1088" spans="1:5" x14ac:dyDescent="0.2">
      <c r="A1088" s="23" t="s">
        <v>492</v>
      </c>
      <c r="B1088" s="8">
        <v>19433588</v>
      </c>
      <c r="C1088" s="25" t="s">
        <v>208</v>
      </c>
      <c r="D1088" s="21">
        <f>COUNTIFS('CONTRATOS 2016'!AV:AV,A1088,'CONTRATOS 2016'!$AI:AI,"&gt;=1")</f>
        <v>0</v>
      </c>
      <c r="E1088" s="20">
        <f>SUMIFS('CONTRATOS 2016'!$AI:AI,'CONTRATOS 2016'!$AV:AV,A1088)</f>
        <v>0</v>
      </c>
    </row>
    <row r="1089" spans="1:5" x14ac:dyDescent="0.2">
      <c r="A1089" s="23" t="s">
        <v>1240</v>
      </c>
      <c r="B1089" s="8">
        <v>94488348</v>
      </c>
      <c r="C1089" s="25" t="s">
        <v>162</v>
      </c>
      <c r="D1089" s="21">
        <f>COUNTIFS('CONTRATOS 2016'!AV:AV,A1089,'CONTRATOS 2016'!$AI:AI,"&gt;=1")</f>
        <v>0</v>
      </c>
      <c r="E1089" s="20">
        <f>SUMIFS('CONTRATOS 2016'!$AI:AI,'CONTRATOS 2016'!$AV:AV,A1089)</f>
        <v>0</v>
      </c>
    </row>
    <row r="1090" spans="1:5" x14ac:dyDescent="0.2">
      <c r="A1090" s="23" t="s">
        <v>1413</v>
      </c>
      <c r="B1090" s="8">
        <v>1093743787</v>
      </c>
      <c r="C1090" s="25" t="s">
        <v>280</v>
      </c>
      <c r="D1090" s="21">
        <f>COUNTIFS('CONTRATOS 2016'!AV:AV,A1090,'CONTRATOS 2016'!$AI:AI,"&gt;=1")</f>
        <v>0</v>
      </c>
      <c r="E1090" s="20">
        <f>SUMIFS('CONTRATOS 2016'!$AI:AI,'CONTRATOS 2016'!$AV:AV,A1090)</f>
        <v>0</v>
      </c>
    </row>
    <row r="1091" spans="1:5" x14ac:dyDescent="0.2">
      <c r="A1091" s="23" t="s">
        <v>329</v>
      </c>
      <c r="B1091" s="8">
        <v>7178233</v>
      </c>
      <c r="C1091" s="25" t="s">
        <v>189</v>
      </c>
      <c r="D1091" s="21">
        <f>COUNTIFS('CONTRATOS 2016'!AV:AV,A1091,'CONTRATOS 2016'!$AI:AI,"&gt;=1")</f>
        <v>0</v>
      </c>
      <c r="E1091" s="20">
        <f>SUMIFS('CONTRATOS 2016'!$AI:AI,'CONTRATOS 2016'!$AV:AV,A1091)</f>
        <v>0</v>
      </c>
    </row>
    <row r="1092" spans="1:5" x14ac:dyDescent="0.2">
      <c r="A1092" s="23" t="s">
        <v>1081</v>
      </c>
      <c r="B1092" s="8">
        <v>80130133</v>
      </c>
      <c r="C1092" s="25" t="s">
        <v>164</v>
      </c>
      <c r="D1092" s="21">
        <f>COUNTIFS('CONTRATOS 2016'!AV:AV,A1092,'CONTRATOS 2016'!$AI:AI,"&gt;=1")</f>
        <v>0</v>
      </c>
      <c r="E1092" s="20">
        <f>SUMIFS('CONTRATOS 2016'!$AI:AI,'CONTRATOS 2016'!$AV:AV,A1092)</f>
        <v>0</v>
      </c>
    </row>
    <row r="1093" spans="1:5" x14ac:dyDescent="0.2">
      <c r="A1093" s="23" t="s">
        <v>892</v>
      </c>
      <c r="B1093" s="8">
        <v>73151023</v>
      </c>
      <c r="C1093" s="25" t="s">
        <v>202</v>
      </c>
      <c r="D1093" s="21">
        <f>COUNTIFS('CONTRATOS 2016'!AV:AV,A1093,'CONTRATOS 2016'!$AI:AI,"&gt;=1")</f>
        <v>0</v>
      </c>
      <c r="E1093" s="20">
        <f>SUMIFS('CONTRATOS 2016'!$AI:AI,'CONTRATOS 2016'!$AV:AV,A1093)</f>
        <v>0</v>
      </c>
    </row>
    <row r="1094" spans="1:5" x14ac:dyDescent="0.2">
      <c r="A1094" s="23" t="s">
        <v>1146</v>
      </c>
      <c r="B1094" s="8">
        <v>85372653</v>
      </c>
      <c r="C1094" s="25" t="s">
        <v>162</v>
      </c>
      <c r="D1094" s="21">
        <f>COUNTIFS('CONTRATOS 2016'!AV:AV,A1094,'CONTRATOS 2016'!$AI:AI,"&gt;=1")</f>
        <v>0</v>
      </c>
      <c r="E1094" s="20">
        <f>SUMIFS('CONTRATOS 2016'!$AI:AI,'CONTRATOS 2016'!$AV:AV,A1094)</f>
        <v>0</v>
      </c>
    </row>
    <row r="1095" spans="1:5" x14ac:dyDescent="0.2">
      <c r="A1095" s="23" t="s">
        <v>584</v>
      </c>
      <c r="B1095" s="8">
        <v>36951361</v>
      </c>
      <c r="C1095" s="25" t="s">
        <v>223</v>
      </c>
      <c r="D1095" s="21">
        <f>COUNTIFS('CONTRATOS 2016'!AV:AV,A1095,'CONTRATOS 2016'!$AI:AI,"&gt;=1")</f>
        <v>0</v>
      </c>
      <c r="E1095" s="20">
        <f>SUMIFS('CONTRATOS 2016'!$AI:AI,'CONTRATOS 2016'!$AV:AV,A1095)</f>
        <v>0</v>
      </c>
    </row>
    <row r="1096" spans="1:5" x14ac:dyDescent="0.2">
      <c r="A1096" s="23" t="s">
        <v>1412</v>
      </c>
      <c r="B1096" s="8">
        <v>1090415566</v>
      </c>
      <c r="C1096" s="25" t="s">
        <v>211</v>
      </c>
      <c r="D1096" s="21">
        <f>COUNTIFS('CONTRATOS 2016'!AV:AV,A1096,'CONTRATOS 2016'!$AI:AI,"&gt;=1")</f>
        <v>0</v>
      </c>
      <c r="E1096" s="20">
        <f>SUMIFS('CONTRATOS 2016'!$AI:AI,'CONTRATOS 2016'!$AV:AV,A1096)</f>
        <v>0</v>
      </c>
    </row>
    <row r="1097" spans="1:5" x14ac:dyDescent="0.2">
      <c r="A1097" s="23" t="s">
        <v>986</v>
      </c>
      <c r="B1097" s="8">
        <v>79603614</v>
      </c>
      <c r="C1097" s="25" t="s">
        <v>162</v>
      </c>
      <c r="D1097" s="21">
        <f>COUNTIFS('CONTRATOS 2016'!AV:AV,A1097,'CONTRATOS 2016'!$AI:AI,"&gt;=1")</f>
        <v>0</v>
      </c>
      <c r="E1097" s="20">
        <f>SUMIFS('CONTRATOS 2016'!$AI:AI,'CONTRATOS 2016'!$AV:AV,A1097)</f>
        <v>0</v>
      </c>
    </row>
    <row r="1098" spans="1:5" x14ac:dyDescent="0.2">
      <c r="A1098" s="23" t="s">
        <v>101</v>
      </c>
      <c r="B1098" s="8">
        <v>79658619</v>
      </c>
      <c r="C1098" s="25" t="s">
        <v>217</v>
      </c>
      <c r="D1098" s="21">
        <f>COUNTIFS('CONTRATOS 2016'!AV:AV,A1098,'CONTRATOS 2016'!$AI:AI,"&gt;=1")</f>
        <v>0</v>
      </c>
      <c r="E1098" s="20">
        <f>SUMIFS('CONTRATOS 2016'!$AI:AI,'CONTRATOS 2016'!$AV:AV,A1098)</f>
        <v>0</v>
      </c>
    </row>
    <row r="1099" spans="1:5" x14ac:dyDescent="0.2">
      <c r="A1099" s="23" t="s">
        <v>1147</v>
      </c>
      <c r="B1099" s="8">
        <v>85373491</v>
      </c>
      <c r="C1099" s="25" t="s">
        <v>162</v>
      </c>
      <c r="D1099" s="21">
        <f>COUNTIFS('CONTRATOS 2016'!AV:AV,A1099,'CONTRATOS 2016'!$AI:AI,"&gt;=1")</f>
        <v>0</v>
      </c>
      <c r="E1099" s="20">
        <f>SUMIFS('CONTRATOS 2016'!$AI:AI,'CONTRATOS 2016'!$AV:AV,A1099)</f>
        <v>0</v>
      </c>
    </row>
    <row r="1100" spans="1:5" x14ac:dyDescent="0.2">
      <c r="A1100" s="23" t="s">
        <v>152</v>
      </c>
      <c r="B1100" s="8">
        <v>80010313</v>
      </c>
      <c r="C1100" s="25" t="s">
        <v>198</v>
      </c>
      <c r="D1100" s="21">
        <f>COUNTIFS('CONTRATOS 2016'!AV:AV,A1100,'CONTRATOS 2016'!$AI:AI,"&gt;=1")</f>
        <v>0</v>
      </c>
      <c r="E1100" s="20">
        <f>SUMIFS('CONTRATOS 2016'!$AI:AI,'CONTRATOS 2016'!$AV:AV,A1100)</f>
        <v>0</v>
      </c>
    </row>
    <row r="1101" spans="1:5" x14ac:dyDescent="0.2">
      <c r="A1101" s="23" t="s">
        <v>37</v>
      </c>
      <c r="B1101" s="8">
        <v>79866445</v>
      </c>
      <c r="C1101" s="25" t="s">
        <v>162</v>
      </c>
      <c r="D1101" s="21">
        <f>COUNTIFS('CONTRATOS 2016'!AV:AV,A1101,'CONTRATOS 2016'!$AI:AI,"&gt;=1")</f>
        <v>0</v>
      </c>
      <c r="E1101" s="20">
        <f>SUMIFS('CONTRATOS 2016'!$AI:AI,'CONTRATOS 2016'!$AV:AV,A1101)</f>
        <v>0</v>
      </c>
    </row>
    <row r="1102" spans="1:5" x14ac:dyDescent="0.2">
      <c r="A1102" s="23" t="s">
        <v>142</v>
      </c>
      <c r="B1102" s="8">
        <v>80373544</v>
      </c>
      <c r="C1102" s="25" t="s">
        <v>265</v>
      </c>
      <c r="D1102" s="21">
        <f>COUNTIFS('CONTRATOS 2016'!AV:AV,A1102,'CONTRATOS 2016'!$AI:AI,"&gt;=1")</f>
        <v>0</v>
      </c>
      <c r="E1102" s="20">
        <f>SUMIFS('CONTRATOS 2016'!$AI:AI,'CONTRATOS 2016'!$AV:AV,A1102)</f>
        <v>0</v>
      </c>
    </row>
    <row r="1103" spans="1:5" x14ac:dyDescent="0.2">
      <c r="A1103" s="23" t="s">
        <v>1089</v>
      </c>
      <c r="B1103" s="8">
        <v>80161092</v>
      </c>
      <c r="C1103" s="25" t="s">
        <v>162</v>
      </c>
      <c r="D1103" s="21">
        <f>COUNTIFS('CONTRATOS 2016'!AV:AV,A1103,'CONTRATOS 2016'!$AI:AI,"&gt;=1")</f>
        <v>0</v>
      </c>
      <c r="E1103" s="20">
        <f>SUMIFS('CONTRATOS 2016'!$AI:AI,'CONTRATOS 2016'!$AV:AV,A1103)</f>
        <v>0</v>
      </c>
    </row>
    <row r="1104" spans="1:5" x14ac:dyDescent="0.2">
      <c r="A1104" s="23" t="s">
        <v>1096</v>
      </c>
      <c r="B1104" s="8">
        <v>80216505</v>
      </c>
      <c r="C1104" s="25" t="s">
        <v>246</v>
      </c>
      <c r="D1104" s="21">
        <f>COUNTIFS('CONTRATOS 2016'!AV:AV,A1104,'CONTRATOS 2016'!$AI:AI,"&gt;=1")</f>
        <v>0</v>
      </c>
      <c r="E1104" s="20">
        <f>SUMIFS('CONTRATOS 2016'!$AI:AI,'CONTRATOS 2016'!$AV:AV,A1104)</f>
        <v>0</v>
      </c>
    </row>
    <row r="1105" spans="1:5" x14ac:dyDescent="0.2">
      <c r="A1105" s="23" t="s">
        <v>1017</v>
      </c>
      <c r="B1105" s="8">
        <v>79840120</v>
      </c>
      <c r="C1105" s="25" t="s">
        <v>162</v>
      </c>
      <c r="D1105" s="21">
        <f>COUNTIFS('CONTRATOS 2016'!AV:AV,A1105,'CONTRATOS 2016'!$AI:AI,"&gt;=1")</f>
        <v>0</v>
      </c>
      <c r="E1105" s="20">
        <f>SUMIFS('CONTRATOS 2016'!$AI:AI,'CONTRATOS 2016'!$AV:AV,A1105)</f>
        <v>0</v>
      </c>
    </row>
    <row r="1106" spans="1:5" x14ac:dyDescent="0.2">
      <c r="A1106" s="23" t="s">
        <v>462</v>
      </c>
      <c r="B1106" s="8">
        <v>16933055</v>
      </c>
      <c r="C1106" s="25" t="s">
        <v>162</v>
      </c>
      <c r="D1106" s="21">
        <f>COUNTIFS('CONTRATOS 2016'!AV:AV,A1106,'CONTRATOS 2016'!$AI:AI,"&gt;=1")</f>
        <v>0</v>
      </c>
      <c r="E1106" s="20">
        <f>SUMIFS('CONTRATOS 2016'!$AI:AI,'CONTRATOS 2016'!$AV:AV,A1106)</f>
        <v>0</v>
      </c>
    </row>
    <row r="1107" spans="1:5" x14ac:dyDescent="0.2">
      <c r="A1107" s="23" t="s">
        <v>898</v>
      </c>
      <c r="B1107" s="8">
        <v>73231543</v>
      </c>
      <c r="C1107" s="25" t="s">
        <v>162</v>
      </c>
      <c r="D1107" s="21">
        <f>COUNTIFS('CONTRATOS 2016'!AV:AV,A1107,'CONTRATOS 2016'!$AI:AI,"&gt;=1")</f>
        <v>0</v>
      </c>
      <c r="E1107" s="20">
        <f>SUMIFS('CONTRATOS 2016'!$AI:AI,'CONTRATOS 2016'!$AV:AV,A1107)</f>
        <v>0</v>
      </c>
    </row>
    <row r="1108" spans="1:5" x14ac:dyDescent="0.2">
      <c r="A1108" s="23" t="s">
        <v>1174</v>
      </c>
      <c r="B1108" s="8">
        <v>87491980</v>
      </c>
      <c r="C1108" s="25" t="s">
        <v>223</v>
      </c>
      <c r="D1108" s="21">
        <f>COUNTIFS('CONTRATOS 2016'!AV:AV,A1108,'CONTRATOS 2016'!$AI:AI,"&gt;=1")</f>
        <v>0</v>
      </c>
      <c r="E1108" s="20">
        <f>SUMIFS('CONTRATOS 2016'!$AI:AI,'CONTRATOS 2016'!$AV:AV,A1108)</f>
        <v>0</v>
      </c>
    </row>
    <row r="1109" spans="1:5" x14ac:dyDescent="0.2">
      <c r="A1109" s="23" t="s">
        <v>38</v>
      </c>
      <c r="B1109" s="8">
        <v>75035031</v>
      </c>
      <c r="C1109" s="25" t="s">
        <v>243</v>
      </c>
      <c r="D1109" s="21">
        <f>COUNTIFS('CONTRATOS 2016'!AV:AV,A1109,'CONTRATOS 2016'!$AI:AI,"&gt;=1")</f>
        <v>0</v>
      </c>
      <c r="E1109" s="20">
        <f>SUMIFS('CONTRATOS 2016'!$AI:AI,'CONTRATOS 2016'!$AV:AV,A1109)</f>
        <v>0</v>
      </c>
    </row>
    <row r="1110" spans="1:5" x14ac:dyDescent="0.2">
      <c r="A1110" s="23" t="s">
        <v>468</v>
      </c>
      <c r="B1110" s="8">
        <v>17416733</v>
      </c>
      <c r="C1110" s="25" t="s">
        <v>162</v>
      </c>
      <c r="D1110" s="21">
        <f>COUNTIFS('CONTRATOS 2016'!AV:AV,A1110,'CONTRATOS 2016'!$AI:AI,"&gt;=1")</f>
        <v>0</v>
      </c>
      <c r="E1110" s="20">
        <f>SUMIFS('CONTRATOS 2016'!$AI:AI,'CONTRATOS 2016'!$AV:AV,A1110)</f>
        <v>0</v>
      </c>
    </row>
    <row r="1111" spans="1:5" x14ac:dyDescent="0.2">
      <c r="A1111" s="23" t="s">
        <v>40</v>
      </c>
      <c r="B1111" s="8">
        <v>19420464</v>
      </c>
      <c r="C1111" s="25" t="s">
        <v>242</v>
      </c>
      <c r="D1111" s="21">
        <f>COUNTIFS('CONTRATOS 2016'!AV:AV,A1111,'CONTRATOS 2016'!$AI:AI,"&gt;=1")</f>
        <v>0</v>
      </c>
      <c r="E1111" s="20">
        <f>SUMIFS('CONTRATOS 2016'!$AI:AI,'CONTRATOS 2016'!$AV:AV,A1111)</f>
        <v>0</v>
      </c>
    </row>
    <row r="1112" spans="1:5" x14ac:dyDescent="0.2">
      <c r="A1112" s="23" t="s">
        <v>302</v>
      </c>
      <c r="B1112" s="8">
        <v>4247415</v>
      </c>
      <c r="C1112" s="25" t="s">
        <v>171</v>
      </c>
      <c r="D1112" s="21">
        <f>COUNTIFS('CONTRATOS 2016'!AV:AV,A1112,'CONTRATOS 2016'!$AI:AI,"&gt;=1")</f>
        <v>0</v>
      </c>
      <c r="E1112" s="20">
        <f>SUMIFS('CONTRATOS 2016'!$AI:AI,'CONTRATOS 2016'!$AV:AV,A1112)</f>
        <v>0</v>
      </c>
    </row>
    <row r="1113" spans="1:5" x14ac:dyDescent="0.2">
      <c r="A1113" s="23" t="s">
        <v>44</v>
      </c>
      <c r="B1113" s="8">
        <v>79877406</v>
      </c>
      <c r="C1113" s="25" t="s">
        <v>244</v>
      </c>
      <c r="D1113" s="21">
        <f>COUNTIFS('CONTRATOS 2016'!AV:AV,A1113,'CONTRATOS 2016'!$AI:AI,"&gt;=1")</f>
        <v>0</v>
      </c>
      <c r="E1113" s="20">
        <f>SUMIFS('CONTRATOS 2016'!$AI:AI,'CONTRATOS 2016'!$AV:AV,A1113)</f>
        <v>0</v>
      </c>
    </row>
    <row r="1114" spans="1:5" x14ac:dyDescent="0.2">
      <c r="A1114" s="23" t="s">
        <v>292</v>
      </c>
      <c r="B1114" s="8">
        <v>2956299</v>
      </c>
      <c r="C1114" s="25" t="s">
        <v>166</v>
      </c>
      <c r="D1114" s="21">
        <f>COUNTIFS('CONTRATOS 2016'!AV:AV,A1114,'CONTRATOS 2016'!$AI:AI,"&gt;=1")</f>
        <v>0</v>
      </c>
      <c r="E1114" s="20">
        <f>SUMIFS('CONTRATOS 2016'!$AI:AI,'CONTRATOS 2016'!$AV:AV,A1114)</f>
        <v>0</v>
      </c>
    </row>
    <row r="1115" spans="1:5" x14ac:dyDescent="0.2">
      <c r="A1115" s="23" t="s">
        <v>105</v>
      </c>
      <c r="B1115" s="8">
        <v>11347499</v>
      </c>
      <c r="C1115" s="25" t="s">
        <v>215</v>
      </c>
      <c r="D1115" s="21">
        <f>COUNTIFS('CONTRATOS 2016'!AV:AV,A1115,'CONTRATOS 2016'!$AI:AI,"&gt;=1")</f>
        <v>0</v>
      </c>
      <c r="E1115" s="20">
        <f>SUMIFS('CONTRATOS 2016'!$AI:AI,'CONTRATOS 2016'!$AV:AV,A1115)</f>
        <v>0</v>
      </c>
    </row>
    <row r="1116" spans="1:5" x14ac:dyDescent="0.2">
      <c r="A1116" s="23" t="s">
        <v>337</v>
      </c>
      <c r="B1116" s="8">
        <v>7602533</v>
      </c>
      <c r="C1116" s="25" t="s">
        <v>162</v>
      </c>
      <c r="D1116" s="21">
        <f>COUNTIFS('CONTRATOS 2016'!AV:AV,A1116,'CONTRATOS 2016'!$AI:AI,"&gt;=1")</f>
        <v>0</v>
      </c>
      <c r="E1116" s="20">
        <f>SUMIFS('CONTRATOS 2016'!$AI:AI,'CONTRATOS 2016'!$AV:AV,A1116)</f>
        <v>0</v>
      </c>
    </row>
    <row r="1117" spans="1:5" x14ac:dyDescent="0.2">
      <c r="A1117" s="23" t="s">
        <v>907</v>
      </c>
      <c r="B1117" s="8">
        <v>74327253</v>
      </c>
      <c r="C1117" s="25" t="s">
        <v>164</v>
      </c>
      <c r="D1117" s="21">
        <f>COUNTIFS('CONTRATOS 2016'!AV:AV,A1117,'CONTRATOS 2016'!$AI:AI,"&gt;=1")</f>
        <v>0</v>
      </c>
      <c r="E1117" s="20">
        <f>SUMIFS('CONTRATOS 2016'!$AI:AI,'CONTRATOS 2016'!$AV:AV,A1117)</f>
        <v>0</v>
      </c>
    </row>
    <row r="1118" spans="1:5" x14ac:dyDescent="0.2">
      <c r="A1118" s="23" t="s">
        <v>1004</v>
      </c>
      <c r="B1118" s="8">
        <v>79749184</v>
      </c>
      <c r="C1118" s="25" t="s">
        <v>162</v>
      </c>
      <c r="D1118" s="21">
        <f>COUNTIFS('CONTRATOS 2016'!AV:AV,A1118,'CONTRATOS 2016'!$AI:AI,"&gt;=1")</f>
        <v>0</v>
      </c>
      <c r="E1118" s="20">
        <f>SUMIFS('CONTRATOS 2016'!$AI:AI,'CONTRATOS 2016'!$AV:AV,A1118)</f>
        <v>0</v>
      </c>
    </row>
    <row r="1119" spans="1:5" x14ac:dyDescent="0.2">
      <c r="A1119" s="23" t="s">
        <v>341</v>
      </c>
      <c r="B1119" s="8">
        <v>7707735</v>
      </c>
      <c r="C1119" s="25" t="s">
        <v>168</v>
      </c>
      <c r="D1119" s="21">
        <f>COUNTIFS('CONTRATOS 2016'!AV:AV,A1119,'CONTRATOS 2016'!$AI:AI,"&gt;=1")</f>
        <v>0</v>
      </c>
      <c r="E1119" s="20">
        <f>SUMIFS('CONTRATOS 2016'!$AI:AI,'CONTRATOS 2016'!$AV:AV,A1119)</f>
        <v>0</v>
      </c>
    </row>
    <row r="1120" spans="1:5" x14ac:dyDescent="0.2">
      <c r="A1120" s="23" t="s">
        <v>921</v>
      </c>
      <c r="B1120" s="8">
        <v>75145924</v>
      </c>
      <c r="C1120" s="25" t="s">
        <v>175</v>
      </c>
      <c r="D1120" s="21">
        <f>COUNTIFS('CONTRATOS 2016'!AV:AV,A1120,'CONTRATOS 2016'!$AI:AI,"&gt;=1")</f>
        <v>0</v>
      </c>
      <c r="E1120" s="20">
        <f>SUMIFS('CONTRATOS 2016'!$AI:AI,'CONTRATOS 2016'!$AV:AV,A1120)</f>
        <v>0</v>
      </c>
    </row>
    <row r="1121" spans="1:5" x14ac:dyDescent="0.2">
      <c r="A1121" s="23" t="s">
        <v>790</v>
      </c>
      <c r="B1121" s="8">
        <v>53050798</v>
      </c>
      <c r="C1121" s="25" t="s">
        <v>185</v>
      </c>
      <c r="D1121" s="21">
        <f>COUNTIFS('CONTRATOS 2016'!AV:AV,A1121,'CONTRATOS 2016'!$AI:AI,"&gt;=1")</f>
        <v>0</v>
      </c>
      <c r="E1121" s="20">
        <f>SUMIFS('CONTRATOS 2016'!$AI:AI,'CONTRATOS 2016'!$AV:AV,A1121)</f>
        <v>0</v>
      </c>
    </row>
    <row r="1122" spans="1:5" x14ac:dyDescent="0.2">
      <c r="A1122" s="23" t="s">
        <v>500</v>
      </c>
      <c r="B1122" s="8">
        <v>20441355</v>
      </c>
      <c r="C1122" s="25" t="s">
        <v>209</v>
      </c>
      <c r="D1122" s="21">
        <f>COUNTIFS('CONTRATOS 2016'!AV:AV,A1122,'CONTRATOS 2016'!$AI:AI,"&gt;=1")</f>
        <v>0</v>
      </c>
      <c r="E1122" s="20">
        <f>SUMIFS('CONTRATOS 2016'!$AI:AI,'CONTRATOS 2016'!$AV:AV,A1122)</f>
        <v>0</v>
      </c>
    </row>
    <row r="1123" spans="1:5" x14ac:dyDescent="0.2">
      <c r="A1123" s="23" t="s">
        <v>1431</v>
      </c>
      <c r="B1123" s="8">
        <v>1121327496</v>
      </c>
      <c r="C1123" s="25" t="s">
        <v>217</v>
      </c>
      <c r="D1123" s="21">
        <f>COUNTIFS('CONTRATOS 2016'!AV:AV,A1123,'CONTRATOS 2016'!$AI:AI,"&gt;=1")</f>
        <v>0</v>
      </c>
      <c r="E1123" s="20">
        <f>SUMIFS('CONTRATOS 2016'!$AI:AI,'CONTRATOS 2016'!$AV:AV,A1123)</f>
        <v>0</v>
      </c>
    </row>
    <row r="1124" spans="1:5" x14ac:dyDescent="0.2">
      <c r="A1124" s="23" t="s">
        <v>568</v>
      </c>
      <c r="B1124" s="8">
        <v>35485052</v>
      </c>
      <c r="C1124" s="25" t="s">
        <v>257</v>
      </c>
      <c r="D1124" s="21">
        <f>COUNTIFS('CONTRATOS 2016'!AV:AV,A1124,'CONTRATOS 2016'!$AI:AI,"&gt;=1")</f>
        <v>0</v>
      </c>
      <c r="E1124" s="20">
        <f>SUMIFS('CONTRATOS 2016'!$AI:AI,'CONTRATOS 2016'!$AV:AV,A1124)</f>
        <v>0</v>
      </c>
    </row>
    <row r="1125" spans="1:5" x14ac:dyDescent="0.2">
      <c r="A1125" s="23" t="s">
        <v>991</v>
      </c>
      <c r="B1125" s="8">
        <v>79649197</v>
      </c>
      <c r="C1125" s="25" t="s">
        <v>276</v>
      </c>
      <c r="D1125" s="21">
        <f>COUNTIFS('CONTRATOS 2016'!AV:AV,A1125,'CONTRATOS 2016'!$AI:AI,"&gt;=1")</f>
        <v>0</v>
      </c>
      <c r="E1125" s="20">
        <f>SUMIFS('CONTRATOS 2016'!$AI:AI,'CONTRATOS 2016'!$AV:AV,A1125)</f>
        <v>0</v>
      </c>
    </row>
    <row r="1126" spans="1:5" x14ac:dyDescent="0.2">
      <c r="A1126" s="23" t="s">
        <v>878</v>
      </c>
      <c r="B1126" s="8">
        <v>72233624</v>
      </c>
      <c r="C1126" s="25" t="s">
        <v>201</v>
      </c>
      <c r="D1126" s="21">
        <f>COUNTIFS('CONTRATOS 2016'!AV:AV,A1126,'CONTRATOS 2016'!$AI:AI,"&gt;=1")</f>
        <v>0</v>
      </c>
      <c r="E1126" s="20">
        <f>SUMIFS('CONTRATOS 2016'!$AI:AI,'CONTRATOS 2016'!$AV:AV,A1126)</f>
        <v>0</v>
      </c>
    </row>
    <row r="1127" spans="1:5" x14ac:dyDescent="0.2">
      <c r="A1127" s="23" t="s">
        <v>316</v>
      </c>
      <c r="B1127" s="8">
        <v>6102305</v>
      </c>
      <c r="C1127" s="25" t="s">
        <v>180</v>
      </c>
      <c r="D1127" s="21">
        <f>COUNTIFS('CONTRATOS 2016'!AV:AV,A1127,'CONTRATOS 2016'!$AI:AI,"&gt;=1")</f>
        <v>0</v>
      </c>
      <c r="E1127" s="20">
        <f>SUMIFS('CONTRATOS 2016'!$AI:AI,'CONTRATOS 2016'!$AV:AV,A1127)</f>
        <v>0</v>
      </c>
    </row>
    <row r="1128" spans="1:5" x14ac:dyDescent="0.2">
      <c r="A1128" s="23" t="s">
        <v>580</v>
      </c>
      <c r="B1128" s="8">
        <v>36756144</v>
      </c>
      <c r="C1128" s="25" t="s">
        <v>260</v>
      </c>
      <c r="D1128" s="21">
        <f>COUNTIFS('CONTRATOS 2016'!AV:AV,A1128,'CONTRATOS 2016'!$AI:AI,"&gt;=1")</f>
        <v>0</v>
      </c>
      <c r="E1128" s="20">
        <f>SUMIFS('CONTRATOS 2016'!$AI:AI,'CONTRATOS 2016'!$AV:AV,A1128)</f>
        <v>0</v>
      </c>
    </row>
    <row r="1129" spans="1:5" x14ac:dyDescent="0.2">
      <c r="A1129" s="23" t="s">
        <v>112</v>
      </c>
      <c r="B1129" s="8">
        <v>16161168</v>
      </c>
      <c r="C1129" s="25" t="s">
        <v>195</v>
      </c>
      <c r="D1129" s="21">
        <f>COUNTIFS('CONTRATOS 2016'!AV:AV,A1129,'CONTRATOS 2016'!$AI:AI,"&gt;=1")</f>
        <v>0</v>
      </c>
      <c r="E1129" s="20">
        <f>SUMIFS('CONTRATOS 2016'!$AI:AI,'CONTRATOS 2016'!$AV:AV,A1129)</f>
        <v>0</v>
      </c>
    </row>
    <row r="1130" spans="1:5" x14ac:dyDescent="0.2">
      <c r="A1130" s="23" t="s">
        <v>499</v>
      </c>
      <c r="B1130" s="8">
        <v>20368075</v>
      </c>
      <c r="C1130" s="25" t="s">
        <v>162</v>
      </c>
      <c r="D1130" s="21">
        <f>COUNTIFS('CONTRATOS 2016'!AV:AV,A1130,'CONTRATOS 2016'!$AI:AI,"&gt;=1")</f>
        <v>0</v>
      </c>
      <c r="E1130" s="20">
        <f>SUMIFS('CONTRATOS 2016'!$AI:AI,'CONTRATOS 2016'!$AV:AV,A1130)</f>
        <v>0</v>
      </c>
    </row>
    <row r="1131" spans="1:5" x14ac:dyDescent="0.2">
      <c r="A1131" s="23" t="s">
        <v>125</v>
      </c>
      <c r="B1131" s="8">
        <v>5827247</v>
      </c>
      <c r="C1131" s="25" t="s">
        <v>163</v>
      </c>
      <c r="D1131" s="21">
        <f>COUNTIFS('CONTRATOS 2016'!AV:AV,A1131,'CONTRATOS 2016'!$AI:AI,"&gt;=1")</f>
        <v>0</v>
      </c>
      <c r="E1131" s="20">
        <f>SUMIFS('CONTRATOS 2016'!$AI:AI,'CONTRATOS 2016'!$AV:AV,A1131)</f>
        <v>0</v>
      </c>
    </row>
    <row r="1132" spans="1:5" x14ac:dyDescent="0.2">
      <c r="A1132" s="23" t="s">
        <v>561</v>
      </c>
      <c r="B1132" s="8">
        <v>33199207</v>
      </c>
      <c r="C1132" s="25" t="s">
        <v>240</v>
      </c>
      <c r="D1132" s="21">
        <f>COUNTIFS('CONTRATOS 2016'!AV:AV,A1132,'CONTRATOS 2016'!$AI:AI,"&gt;=1")</f>
        <v>0</v>
      </c>
      <c r="E1132" s="20">
        <f>SUMIFS('CONTRATOS 2016'!$AI:AI,'CONTRATOS 2016'!$AV:AV,A1132)</f>
        <v>0</v>
      </c>
    </row>
    <row r="1133" spans="1:5" x14ac:dyDescent="0.2">
      <c r="A1133" s="23" t="s">
        <v>446</v>
      </c>
      <c r="B1133" s="8">
        <v>15671037</v>
      </c>
      <c r="C1133" s="25" t="s">
        <v>232</v>
      </c>
      <c r="D1133" s="21">
        <f>COUNTIFS('CONTRATOS 2016'!AV:AV,A1133,'CONTRATOS 2016'!$AI:AI,"&gt;=1")</f>
        <v>0</v>
      </c>
      <c r="E1133" s="20">
        <f>SUMIFS('CONTRATOS 2016'!$AI:AI,'CONTRATOS 2016'!$AV:AV,A1133)</f>
        <v>0</v>
      </c>
    </row>
    <row r="1134" spans="1:5" x14ac:dyDescent="0.2">
      <c r="A1134" s="23" t="s">
        <v>1369</v>
      </c>
      <c r="B1134" s="8">
        <v>1047336625</v>
      </c>
      <c r="C1134" s="25" t="s">
        <v>201</v>
      </c>
      <c r="D1134" s="21">
        <f>COUNTIFS('CONTRATOS 2016'!AV:AV,A1134,'CONTRATOS 2016'!$AI:AI,"&gt;=1")</f>
        <v>0</v>
      </c>
      <c r="E1134" s="20">
        <f>SUMIFS('CONTRATOS 2016'!$AI:AI,'CONTRATOS 2016'!$AV:AV,A1134)</f>
        <v>0</v>
      </c>
    </row>
    <row r="1135" spans="1:5" x14ac:dyDescent="0.2">
      <c r="A1135" s="23" t="s">
        <v>717</v>
      </c>
      <c r="B1135" s="8">
        <v>52401138</v>
      </c>
      <c r="C1135" s="25" t="s">
        <v>257</v>
      </c>
      <c r="D1135" s="21">
        <f>COUNTIFS('CONTRATOS 2016'!AV:AV,A1135,'CONTRATOS 2016'!$AI:AI,"&gt;=1")</f>
        <v>0</v>
      </c>
      <c r="E1135" s="20">
        <f>SUMIFS('CONTRATOS 2016'!$AI:AI,'CONTRATOS 2016'!$AV:AV,A1135)</f>
        <v>0</v>
      </c>
    </row>
    <row r="1136" spans="1:5" x14ac:dyDescent="0.2">
      <c r="A1136" s="23" t="s">
        <v>538</v>
      </c>
      <c r="B1136" s="8">
        <v>30324752</v>
      </c>
      <c r="C1136" s="25" t="s">
        <v>173</v>
      </c>
      <c r="D1136" s="21">
        <f>COUNTIFS('CONTRATOS 2016'!AV:AV,A1136,'CONTRATOS 2016'!$AI:AI,"&gt;=1")</f>
        <v>0</v>
      </c>
      <c r="E1136" s="20">
        <f>SUMIFS('CONTRATOS 2016'!$AI:AI,'CONTRATOS 2016'!$AV:AV,A1136)</f>
        <v>0</v>
      </c>
    </row>
    <row r="1137" spans="1:5" x14ac:dyDescent="0.2">
      <c r="A1137" s="23" t="s">
        <v>840</v>
      </c>
      <c r="B1137" s="8">
        <v>65780982</v>
      </c>
      <c r="C1137" s="25" t="s">
        <v>183</v>
      </c>
      <c r="D1137" s="21">
        <f>COUNTIFS('CONTRATOS 2016'!AV:AV,A1137,'CONTRATOS 2016'!$AI:AI,"&gt;=1")</f>
        <v>0</v>
      </c>
      <c r="E1137" s="20">
        <f>SUMIFS('CONTRATOS 2016'!$AI:AI,'CONTRATOS 2016'!$AV:AV,A1137)</f>
        <v>0</v>
      </c>
    </row>
    <row r="1138" spans="1:5" x14ac:dyDescent="0.2">
      <c r="A1138" s="23" t="s">
        <v>715</v>
      </c>
      <c r="B1138" s="8">
        <v>52386683</v>
      </c>
      <c r="C1138" s="25" t="s">
        <v>190</v>
      </c>
      <c r="D1138" s="21">
        <f>COUNTIFS('CONTRATOS 2016'!AV:AV,A1138,'CONTRATOS 2016'!$AI:AI,"&gt;=1")</f>
        <v>0</v>
      </c>
      <c r="E1138" s="20">
        <f>SUMIFS('CONTRATOS 2016'!$AI:AI,'CONTRATOS 2016'!$AV:AV,A1138)</f>
        <v>0</v>
      </c>
    </row>
    <row r="1139" spans="1:5" x14ac:dyDescent="0.2">
      <c r="A1139" s="23" t="s">
        <v>564</v>
      </c>
      <c r="B1139" s="8">
        <v>33676149</v>
      </c>
      <c r="C1139" s="25" t="s">
        <v>164</v>
      </c>
      <c r="D1139" s="21">
        <f>COUNTIFS('CONTRATOS 2016'!AV:AV,A1139,'CONTRATOS 2016'!$AI:AI,"&gt;=1")</f>
        <v>0</v>
      </c>
      <c r="E1139" s="20">
        <f>SUMIFS('CONTRATOS 2016'!$AI:AI,'CONTRATOS 2016'!$AV:AV,A1139)</f>
        <v>0</v>
      </c>
    </row>
    <row r="1140" spans="1:5" x14ac:dyDescent="0.2">
      <c r="A1140" s="23" t="s">
        <v>691</v>
      </c>
      <c r="B1140" s="8">
        <v>52115671</v>
      </c>
      <c r="C1140" s="25" t="s">
        <v>257</v>
      </c>
      <c r="D1140" s="21">
        <f>COUNTIFS('CONTRATOS 2016'!AV:AV,A1140,'CONTRATOS 2016'!$AI:AI,"&gt;=1")</f>
        <v>0</v>
      </c>
      <c r="E1140" s="20">
        <f>SUMIFS('CONTRATOS 2016'!$AI:AI,'CONTRATOS 2016'!$AV:AV,A1140)</f>
        <v>0</v>
      </c>
    </row>
    <row r="1141" spans="1:5" x14ac:dyDescent="0.2">
      <c r="A1141" s="23" t="s">
        <v>850</v>
      </c>
      <c r="B1141" s="8">
        <v>69005422</v>
      </c>
      <c r="C1141" s="25" t="s">
        <v>194</v>
      </c>
      <c r="D1141" s="21">
        <f>COUNTIFS('CONTRATOS 2016'!AV:AV,A1141,'CONTRATOS 2016'!$AI:AI,"&gt;=1")</f>
        <v>0</v>
      </c>
      <c r="E1141" s="20">
        <f>SUMIFS('CONTRATOS 2016'!$AI:AI,'CONTRATOS 2016'!$AV:AV,A1141)</f>
        <v>0</v>
      </c>
    </row>
    <row r="1142" spans="1:5" x14ac:dyDescent="0.2">
      <c r="A1142" s="23" t="s">
        <v>738</v>
      </c>
      <c r="B1142" s="8">
        <v>52562039</v>
      </c>
      <c r="C1142" s="25" t="s">
        <v>162</v>
      </c>
      <c r="D1142" s="21">
        <f>COUNTIFS('CONTRATOS 2016'!AV:AV,A1142,'CONTRATOS 2016'!$AI:AI,"&gt;=1")</f>
        <v>0</v>
      </c>
      <c r="E1142" s="20">
        <f>SUMIFS('CONTRATOS 2016'!$AI:AI,'CONTRATOS 2016'!$AV:AV,A1142)</f>
        <v>0</v>
      </c>
    </row>
    <row r="1143" spans="1:5" x14ac:dyDescent="0.2">
      <c r="A1143" s="23" t="s">
        <v>1306</v>
      </c>
      <c r="B1143" s="8">
        <v>1019018352</v>
      </c>
      <c r="C1143" s="25" t="s">
        <v>248</v>
      </c>
      <c r="D1143" s="21">
        <f>COUNTIFS('CONTRATOS 2016'!AV:AV,A1143,'CONTRATOS 2016'!$AI:AI,"&gt;=1")</f>
        <v>0</v>
      </c>
      <c r="E1143" s="20">
        <f>SUMIFS('CONTRATOS 2016'!$AI:AI,'CONTRATOS 2016'!$AV:AV,A1143)</f>
        <v>0</v>
      </c>
    </row>
    <row r="1144" spans="1:5" x14ac:dyDescent="0.2">
      <c r="A1144" s="23" t="s">
        <v>706</v>
      </c>
      <c r="B1144" s="8">
        <v>52305216</v>
      </c>
      <c r="C1144" s="25" t="s">
        <v>191</v>
      </c>
      <c r="D1144" s="21">
        <f>COUNTIFS('CONTRATOS 2016'!AV:AV,A1144,'CONTRATOS 2016'!$AI:AI,"&gt;=1")</f>
        <v>0</v>
      </c>
      <c r="E1144" s="20">
        <f>SUMIFS('CONTRATOS 2016'!$AI:AI,'CONTRATOS 2016'!$AV:AV,A1144)</f>
        <v>0</v>
      </c>
    </row>
    <row r="1145" spans="1:5" x14ac:dyDescent="0.2">
      <c r="A1145" s="23" t="s">
        <v>749</v>
      </c>
      <c r="B1145" s="8">
        <v>52794874</v>
      </c>
      <c r="C1145" s="25" t="s">
        <v>162</v>
      </c>
      <c r="D1145" s="21">
        <f>COUNTIFS('CONTRATOS 2016'!AV:AV,A1145,'CONTRATOS 2016'!$AI:AI,"&gt;=1")</f>
        <v>0</v>
      </c>
      <c r="E1145" s="20">
        <f>SUMIFS('CONTRATOS 2016'!$AI:AI,'CONTRATOS 2016'!$AV:AV,A1145)</f>
        <v>0</v>
      </c>
    </row>
    <row r="1146" spans="1:5" x14ac:dyDescent="0.2">
      <c r="A1146" s="23" t="s">
        <v>1295</v>
      </c>
      <c r="B1146" s="8">
        <v>1016027491</v>
      </c>
      <c r="C1146" s="25" t="s">
        <v>162</v>
      </c>
      <c r="D1146" s="21">
        <f>COUNTIFS('CONTRATOS 2016'!AV:AV,A1146,'CONTRATOS 2016'!$AI:AI,"&gt;=1")</f>
        <v>0</v>
      </c>
      <c r="E1146" s="20">
        <f>SUMIFS('CONTRATOS 2016'!$AI:AI,'CONTRATOS 2016'!$AV:AV,A1146)</f>
        <v>0</v>
      </c>
    </row>
    <row r="1147" spans="1:5" x14ac:dyDescent="0.2">
      <c r="A1147" s="23" t="s">
        <v>1360</v>
      </c>
      <c r="B1147" s="8">
        <v>1032423202</v>
      </c>
      <c r="C1147" s="25" t="s">
        <v>168</v>
      </c>
      <c r="D1147" s="21">
        <f>COUNTIFS('CONTRATOS 2016'!AV:AV,A1147,'CONTRATOS 2016'!$AI:AI,"&gt;=1")</f>
        <v>0</v>
      </c>
      <c r="E1147" s="20">
        <f>SUMIFS('CONTRATOS 2016'!$AI:AI,'CONTRATOS 2016'!$AV:AV,A1147)</f>
        <v>0</v>
      </c>
    </row>
    <row r="1148" spans="1:5" x14ac:dyDescent="0.2">
      <c r="A1148" s="23" t="s">
        <v>777</v>
      </c>
      <c r="B1148" s="8">
        <v>52959594</v>
      </c>
      <c r="C1148" s="25" t="s">
        <v>162</v>
      </c>
      <c r="D1148" s="21">
        <f>COUNTIFS('CONTRATOS 2016'!AV:AV,A1148,'CONTRATOS 2016'!$AI:AI,"&gt;=1")</f>
        <v>0</v>
      </c>
      <c r="E1148" s="20">
        <f>SUMIFS('CONTRATOS 2016'!$AI:AI,'CONTRATOS 2016'!$AV:AV,A1148)</f>
        <v>0</v>
      </c>
    </row>
    <row r="1149" spans="1:5" x14ac:dyDescent="0.2">
      <c r="A1149" s="23" t="s">
        <v>797</v>
      </c>
      <c r="B1149" s="8">
        <v>53095319</v>
      </c>
      <c r="C1149" s="25" t="s">
        <v>162</v>
      </c>
      <c r="D1149" s="21">
        <f>COUNTIFS('CONTRATOS 2016'!AV:AV,A1149,'CONTRATOS 2016'!$AI:AI,"&gt;=1")</f>
        <v>0</v>
      </c>
      <c r="E1149" s="20">
        <f>SUMIFS('CONTRATOS 2016'!$AI:AI,'CONTRATOS 2016'!$AV:AV,A1149)</f>
        <v>0</v>
      </c>
    </row>
    <row r="1150" spans="1:5" x14ac:dyDescent="0.2">
      <c r="A1150" s="23" t="s">
        <v>1347</v>
      </c>
      <c r="B1150" s="8">
        <v>1032370929</v>
      </c>
      <c r="C1150" s="25" t="s">
        <v>162</v>
      </c>
      <c r="D1150" s="21">
        <f>COUNTIFS('CONTRATOS 2016'!AV:AV,A1150,'CONTRATOS 2016'!$AI:AI,"&gt;=1")</f>
        <v>0</v>
      </c>
      <c r="E1150" s="20">
        <f>SUMIFS('CONTRATOS 2016'!$AI:AI,'CONTRATOS 2016'!$AV:AV,A1150)</f>
        <v>0</v>
      </c>
    </row>
    <row r="1151" spans="1:5" x14ac:dyDescent="0.2">
      <c r="A1151" s="23" t="s">
        <v>536</v>
      </c>
      <c r="B1151" s="8">
        <v>28821711</v>
      </c>
      <c r="C1151" s="25" t="s">
        <v>162</v>
      </c>
      <c r="D1151" s="21">
        <f>COUNTIFS('CONTRATOS 2016'!AV:AV,A1151,'CONTRATOS 2016'!$AI:AI,"&gt;=1")</f>
        <v>0</v>
      </c>
      <c r="E1151" s="20">
        <f>SUMIFS('CONTRATOS 2016'!$AI:AI,'CONTRATOS 2016'!$AV:AV,A1151)</f>
        <v>0</v>
      </c>
    </row>
    <row r="1152" spans="1:5" x14ac:dyDescent="0.2">
      <c r="A1152" s="23" t="s">
        <v>517</v>
      </c>
      <c r="B1152" s="8">
        <v>24081854</v>
      </c>
      <c r="C1152" s="25" t="s">
        <v>162</v>
      </c>
      <c r="D1152" s="21">
        <f>COUNTIFS('CONTRATOS 2016'!AV:AV,A1152,'CONTRATOS 2016'!$AI:AI,"&gt;=1")</f>
        <v>0</v>
      </c>
      <c r="E1152" s="20">
        <f>SUMIFS('CONTRATOS 2016'!$AI:AI,'CONTRATOS 2016'!$AV:AV,A1152)</f>
        <v>0</v>
      </c>
    </row>
    <row r="1153" spans="1:5" x14ac:dyDescent="0.2">
      <c r="A1153" s="23" t="s">
        <v>574</v>
      </c>
      <c r="B1153" s="8">
        <v>36304085</v>
      </c>
      <c r="C1153" s="25" t="s">
        <v>247</v>
      </c>
      <c r="D1153" s="21">
        <f>COUNTIFS('CONTRATOS 2016'!AV:AV,A1153,'CONTRATOS 2016'!$AI:AI,"&gt;=1")</f>
        <v>0</v>
      </c>
      <c r="E1153" s="20">
        <f>SUMIFS('CONTRATOS 2016'!$AI:AI,'CONTRATOS 2016'!$AV:AV,A1153)</f>
        <v>0</v>
      </c>
    </row>
    <row r="1154" spans="1:5" x14ac:dyDescent="0.2">
      <c r="A1154" s="23" t="s">
        <v>774</v>
      </c>
      <c r="B1154" s="8">
        <v>52931487</v>
      </c>
      <c r="C1154" s="25" t="s">
        <v>162</v>
      </c>
      <c r="D1154" s="21">
        <f>COUNTIFS('CONTRATOS 2016'!AV:AV,A1154,'CONTRATOS 2016'!$AI:AI,"&gt;=1")</f>
        <v>0</v>
      </c>
      <c r="E1154" s="20">
        <f>SUMIFS('CONTRATOS 2016'!$AI:AI,'CONTRATOS 2016'!$AV:AV,A1154)</f>
        <v>0</v>
      </c>
    </row>
    <row r="1155" spans="1:5" x14ac:dyDescent="0.2">
      <c r="A1155" s="23" t="s">
        <v>515</v>
      </c>
      <c r="B1155" s="8">
        <v>23690938</v>
      </c>
      <c r="C1155" s="25" t="s">
        <v>169</v>
      </c>
      <c r="D1155" s="21">
        <f>COUNTIFS('CONTRATOS 2016'!AV:AV,A1155,'CONTRATOS 2016'!$AI:AI,"&gt;=1")</f>
        <v>0</v>
      </c>
      <c r="E1155" s="20">
        <f>SUMIFS('CONTRATOS 2016'!$AI:AI,'CONTRATOS 2016'!$AV:AV,A1155)</f>
        <v>0</v>
      </c>
    </row>
    <row r="1156" spans="1:5" x14ac:dyDescent="0.2">
      <c r="A1156" s="23" t="s">
        <v>1423</v>
      </c>
      <c r="B1156" s="8">
        <v>1113303871</v>
      </c>
      <c r="C1156" s="25" t="s">
        <v>172</v>
      </c>
      <c r="D1156" s="21">
        <f>COUNTIFS('CONTRATOS 2016'!AV:AV,A1156,'CONTRATOS 2016'!$AI:AI,"&gt;=1")</f>
        <v>0</v>
      </c>
      <c r="E1156" s="20">
        <f>SUMIFS('CONTRATOS 2016'!$AI:AI,'CONTRATOS 2016'!$AV:AV,A1156)</f>
        <v>0</v>
      </c>
    </row>
    <row r="1157" spans="1:5" x14ac:dyDescent="0.2">
      <c r="A1157" s="23" t="s">
        <v>750</v>
      </c>
      <c r="B1157" s="8">
        <v>52795737</v>
      </c>
      <c r="C1157" s="25" t="s">
        <v>249</v>
      </c>
      <c r="D1157" s="21">
        <f>COUNTIFS('CONTRATOS 2016'!AV:AV,A1157,'CONTRATOS 2016'!$AI:AI,"&gt;=1")</f>
        <v>0</v>
      </c>
      <c r="E1157" s="20">
        <f>SUMIFS('CONTRATOS 2016'!$AI:AI,'CONTRATOS 2016'!$AV:AV,A1157)</f>
        <v>0</v>
      </c>
    </row>
    <row r="1158" spans="1:5" x14ac:dyDescent="0.2">
      <c r="A1158" s="23" t="s">
        <v>632</v>
      </c>
      <c r="B1158" s="8">
        <v>43065352</v>
      </c>
      <c r="C1158" s="25" t="s">
        <v>187</v>
      </c>
      <c r="D1158" s="21">
        <f>COUNTIFS('CONTRATOS 2016'!AV:AV,A1158,'CONTRATOS 2016'!$AI:AI,"&gt;=1")</f>
        <v>0</v>
      </c>
      <c r="E1158" s="20">
        <f>SUMIFS('CONTRATOS 2016'!$AI:AI,'CONTRATOS 2016'!$AV:AV,A1158)</f>
        <v>0</v>
      </c>
    </row>
    <row r="1159" spans="1:5" x14ac:dyDescent="0.2">
      <c r="A1159" s="23" t="s">
        <v>592</v>
      </c>
      <c r="B1159" s="8">
        <v>38602842</v>
      </c>
      <c r="C1159" s="25" t="s">
        <v>213</v>
      </c>
      <c r="D1159" s="21">
        <f>COUNTIFS('CONTRATOS 2016'!AV:AV,A1159,'CONTRATOS 2016'!$AI:AI,"&gt;=1")</f>
        <v>0</v>
      </c>
      <c r="E1159" s="20">
        <f>SUMIFS('CONTRATOS 2016'!$AI:AI,'CONTRATOS 2016'!$AV:AV,A1159)</f>
        <v>0</v>
      </c>
    </row>
    <row r="1160" spans="1:5" x14ac:dyDescent="0.2">
      <c r="A1160" s="23" t="s">
        <v>704</v>
      </c>
      <c r="B1160" s="8">
        <v>52285231</v>
      </c>
      <c r="C1160" s="25" t="s">
        <v>246</v>
      </c>
      <c r="D1160" s="21">
        <f>COUNTIFS('CONTRATOS 2016'!AV:AV,A1160,'CONTRATOS 2016'!$AI:AI,"&gt;=1")</f>
        <v>0</v>
      </c>
      <c r="E1160" s="20">
        <f>SUMIFS('CONTRATOS 2016'!$AI:AI,'CONTRATOS 2016'!$AV:AV,A1160)</f>
        <v>0</v>
      </c>
    </row>
    <row r="1161" spans="1:5" x14ac:dyDescent="0.2">
      <c r="A1161" s="23" t="s">
        <v>795</v>
      </c>
      <c r="B1161" s="8">
        <v>53088855</v>
      </c>
      <c r="C1161" s="25" t="s">
        <v>162</v>
      </c>
      <c r="D1161" s="21">
        <f>COUNTIFS('CONTRATOS 2016'!AV:AV,A1161,'CONTRATOS 2016'!$AI:AI,"&gt;=1")</f>
        <v>0</v>
      </c>
      <c r="E1161" s="20">
        <f>SUMIFS('CONTRATOS 2016'!$AI:AI,'CONTRATOS 2016'!$AV:AV,A1161)</f>
        <v>0</v>
      </c>
    </row>
    <row r="1162" spans="1:5" x14ac:dyDescent="0.2">
      <c r="A1162" s="23" t="s">
        <v>583</v>
      </c>
      <c r="B1162" s="8">
        <v>36950962</v>
      </c>
      <c r="C1162" s="25" t="s">
        <v>225</v>
      </c>
      <c r="D1162" s="21">
        <f>COUNTIFS('CONTRATOS 2016'!AV:AV,A1162,'CONTRATOS 2016'!$AI:AI,"&gt;=1")</f>
        <v>0</v>
      </c>
      <c r="E1162" s="20">
        <f>SUMIFS('CONTRATOS 2016'!$AI:AI,'CONTRATOS 2016'!$AV:AV,A1162)</f>
        <v>0</v>
      </c>
    </row>
    <row r="1163" spans="1:5" x14ac:dyDescent="0.2">
      <c r="A1163" s="23" t="s">
        <v>709</v>
      </c>
      <c r="B1163" s="8">
        <v>52316811</v>
      </c>
      <c r="C1163" s="25" t="s">
        <v>168</v>
      </c>
      <c r="D1163" s="21">
        <f>COUNTIFS('CONTRATOS 2016'!AV:AV,A1163,'CONTRATOS 2016'!$AI:AI,"&gt;=1")</f>
        <v>0</v>
      </c>
      <c r="E1163" s="20">
        <f>SUMIFS('CONTRATOS 2016'!$AI:AI,'CONTRATOS 2016'!$AV:AV,A1163)</f>
        <v>0</v>
      </c>
    </row>
    <row r="1164" spans="1:5" x14ac:dyDescent="0.2">
      <c r="A1164" s="23" t="s">
        <v>93</v>
      </c>
      <c r="B1164" s="8">
        <v>7314404</v>
      </c>
      <c r="C1164" s="25" t="s">
        <v>192</v>
      </c>
      <c r="D1164" s="21">
        <f>COUNTIFS('CONTRATOS 2016'!AV:AV,A1164,'CONTRATOS 2016'!$AI:AI,"&gt;=1")</f>
        <v>0</v>
      </c>
      <c r="E1164" s="20">
        <f>SUMIFS('CONTRATOS 2016'!$AI:AI,'CONTRATOS 2016'!$AV:AV,A1164)</f>
        <v>0</v>
      </c>
    </row>
    <row r="1165" spans="1:5" x14ac:dyDescent="0.2">
      <c r="A1165" s="23" t="s">
        <v>340</v>
      </c>
      <c r="B1165" s="8">
        <v>7697205</v>
      </c>
      <c r="C1165" s="25" t="s">
        <v>197</v>
      </c>
      <c r="D1165" s="21">
        <f>COUNTIFS('CONTRATOS 2016'!AV:AV,A1165,'CONTRATOS 2016'!$AI:AI,"&gt;=1")</f>
        <v>0</v>
      </c>
      <c r="E1165" s="20">
        <f>SUMIFS('CONTRATOS 2016'!$AI:AI,'CONTRATOS 2016'!$AV:AV,A1165)</f>
        <v>0</v>
      </c>
    </row>
    <row r="1166" spans="1:5" x14ac:dyDescent="0.2">
      <c r="A1166" s="23" t="s">
        <v>1263</v>
      </c>
      <c r="B1166" s="8">
        <v>1010161940</v>
      </c>
      <c r="C1166" s="25" t="s">
        <v>162</v>
      </c>
      <c r="D1166" s="21">
        <f>COUNTIFS('CONTRATOS 2016'!AV:AV,A1166,'CONTRATOS 2016'!$AI:AI,"&gt;=1")</f>
        <v>0</v>
      </c>
      <c r="E1166" s="20">
        <f>SUMIFS('CONTRATOS 2016'!$AI:AI,'CONTRATOS 2016'!$AV:AV,A1166)</f>
        <v>0</v>
      </c>
    </row>
    <row r="1167" spans="1:5" x14ac:dyDescent="0.2">
      <c r="A1167" s="23" t="s">
        <v>1269</v>
      </c>
      <c r="B1167" s="8">
        <v>1010195619</v>
      </c>
      <c r="C1167" s="25" t="s">
        <v>204</v>
      </c>
      <c r="D1167" s="21">
        <f>COUNTIFS('CONTRATOS 2016'!AV:AV,A1167,'CONTRATOS 2016'!$AI:AI,"&gt;=1")</f>
        <v>0</v>
      </c>
      <c r="E1167" s="20">
        <f>SUMIFS('CONTRATOS 2016'!$AI:AI,'CONTRATOS 2016'!$AV:AV,A1167)</f>
        <v>0</v>
      </c>
    </row>
    <row r="1168" spans="1:5" x14ac:dyDescent="0.2">
      <c r="A1168" s="23" t="s">
        <v>1163</v>
      </c>
      <c r="B1168" s="8">
        <v>86058538</v>
      </c>
      <c r="C1168" s="25" t="s">
        <v>206</v>
      </c>
      <c r="D1168" s="21">
        <f>COUNTIFS('CONTRATOS 2016'!AV:AV,A1168,'CONTRATOS 2016'!$AI:AI,"&gt;=1")</f>
        <v>0</v>
      </c>
      <c r="E1168" s="20">
        <f>SUMIFS('CONTRATOS 2016'!$AI:AI,'CONTRATOS 2016'!$AV:AV,A1168)</f>
        <v>0</v>
      </c>
    </row>
    <row r="1169" spans="1:5" x14ac:dyDescent="0.2">
      <c r="A1169" s="23" t="s">
        <v>671</v>
      </c>
      <c r="B1169" s="8">
        <v>51878526</v>
      </c>
      <c r="C1169" s="25" t="s">
        <v>163</v>
      </c>
      <c r="D1169" s="21">
        <f>COUNTIFS('CONTRATOS 2016'!AV:AV,A1169,'CONTRATOS 2016'!$AI:AI,"&gt;=1")</f>
        <v>0</v>
      </c>
      <c r="E1169" s="20">
        <f>SUMIFS('CONTRATOS 2016'!$AI:AI,'CONTRATOS 2016'!$AV:AV,A1169)</f>
        <v>0</v>
      </c>
    </row>
    <row r="1170" spans="1:5" x14ac:dyDescent="0.2">
      <c r="A1170" s="23" t="s">
        <v>1069</v>
      </c>
      <c r="B1170" s="8">
        <v>80067193</v>
      </c>
      <c r="C1170" s="25" t="s">
        <v>162</v>
      </c>
      <c r="D1170" s="21">
        <f>COUNTIFS('CONTRATOS 2016'!AV:AV,A1170,'CONTRATOS 2016'!$AI:AI,"&gt;=1")</f>
        <v>0</v>
      </c>
      <c r="E1170" s="20">
        <f>SUMIFS('CONTRATOS 2016'!$AI:AI,'CONTRATOS 2016'!$AV:AV,A1170)</f>
        <v>0</v>
      </c>
    </row>
    <row r="1171" spans="1:5" x14ac:dyDescent="0.2">
      <c r="A1171" s="23" t="s">
        <v>89</v>
      </c>
      <c r="B1171" s="8">
        <v>88264550</v>
      </c>
      <c r="C1171" s="25" t="s">
        <v>261</v>
      </c>
      <c r="D1171" s="21">
        <f>COUNTIFS('CONTRATOS 2016'!AV:AV,A1171,'CONTRATOS 2016'!$AI:AI,"&gt;=1")</f>
        <v>0</v>
      </c>
      <c r="E1171" s="20">
        <f>SUMIFS('CONTRATOS 2016'!$AI:AI,'CONTRATOS 2016'!$AV:AV,A1171)</f>
        <v>0</v>
      </c>
    </row>
    <row r="1172" spans="1:5" x14ac:dyDescent="0.2">
      <c r="A1172" s="23" t="s">
        <v>1455</v>
      </c>
      <c r="B1172" s="8">
        <v>1152189094</v>
      </c>
      <c r="C1172" s="25" t="s">
        <v>178</v>
      </c>
      <c r="D1172" s="21">
        <f>COUNTIFS('CONTRATOS 2016'!AV:AV,A1172,'CONTRATOS 2016'!$AI:AI,"&gt;=1")</f>
        <v>0</v>
      </c>
      <c r="E1172" s="20">
        <f>SUMIFS('CONTRATOS 2016'!$AI:AI,'CONTRATOS 2016'!$AV:AV,A1172)</f>
        <v>0</v>
      </c>
    </row>
    <row r="1173" spans="1:5" x14ac:dyDescent="0.2">
      <c r="A1173" s="23" t="s">
        <v>1051</v>
      </c>
      <c r="B1173" s="8">
        <v>80021797</v>
      </c>
      <c r="C1173" s="25" t="s">
        <v>251</v>
      </c>
      <c r="D1173" s="21">
        <f>COUNTIFS('CONTRATOS 2016'!AV:AV,A1173,'CONTRATOS 2016'!$AI:AI,"&gt;=1")</f>
        <v>0</v>
      </c>
      <c r="E1173" s="20">
        <f>SUMIFS('CONTRATOS 2016'!$AI:AI,'CONTRATOS 2016'!$AV:AV,A1173)</f>
        <v>0</v>
      </c>
    </row>
    <row r="1174" spans="1:5" x14ac:dyDescent="0.2">
      <c r="A1174" s="23" t="s">
        <v>349</v>
      </c>
      <c r="B1174" s="8">
        <v>8646174</v>
      </c>
      <c r="C1174" s="25" t="s">
        <v>201</v>
      </c>
      <c r="D1174" s="21">
        <f>COUNTIFS('CONTRATOS 2016'!AV:AV,A1174,'CONTRATOS 2016'!$AI:AI,"&gt;=1")</f>
        <v>0</v>
      </c>
      <c r="E1174" s="20">
        <f>SUMIFS('CONTRATOS 2016'!$AI:AI,'CONTRATOS 2016'!$AV:AV,A1174)</f>
        <v>0</v>
      </c>
    </row>
    <row r="1175" spans="1:5" x14ac:dyDescent="0.2">
      <c r="A1175" s="23" t="s">
        <v>1420</v>
      </c>
      <c r="B1175" s="8">
        <v>1110474113</v>
      </c>
      <c r="C1175" s="25" t="s">
        <v>254</v>
      </c>
      <c r="D1175" s="21">
        <f>COUNTIFS('CONTRATOS 2016'!AV:AV,A1175,'CONTRATOS 2016'!$AI:AI,"&gt;=1")</f>
        <v>0</v>
      </c>
      <c r="E1175" s="20">
        <f>SUMIFS('CONTRATOS 2016'!$AI:AI,'CONTRATOS 2016'!$AV:AV,A1175)</f>
        <v>0</v>
      </c>
    </row>
    <row r="1176" spans="1:5" x14ac:dyDescent="0.2">
      <c r="A1176" s="23" t="s">
        <v>1386</v>
      </c>
      <c r="B1176" s="8">
        <v>1060589082</v>
      </c>
      <c r="C1176" s="25" t="s">
        <v>173</v>
      </c>
      <c r="D1176" s="21">
        <f>COUNTIFS('CONTRATOS 2016'!AV:AV,A1176,'CONTRATOS 2016'!$AI:AI,"&gt;=1")</f>
        <v>0</v>
      </c>
      <c r="E1176" s="20">
        <f>SUMIFS('CONTRATOS 2016'!$AI:AI,'CONTRATOS 2016'!$AV:AV,A1176)</f>
        <v>0</v>
      </c>
    </row>
    <row r="1177" spans="1:5" x14ac:dyDescent="0.2">
      <c r="A1177" s="23" t="s">
        <v>783</v>
      </c>
      <c r="B1177" s="8">
        <v>52977301</v>
      </c>
      <c r="C1177" s="25" t="s">
        <v>164</v>
      </c>
      <c r="D1177" s="21">
        <f>COUNTIFS('CONTRATOS 2016'!AV:AV,A1177,'CONTRATOS 2016'!$AI:AI,"&gt;=1")</f>
        <v>0</v>
      </c>
      <c r="E1177" s="20">
        <f>SUMIFS('CONTRATOS 2016'!$AI:AI,'CONTRATOS 2016'!$AV:AV,A1177)</f>
        <v>0</v>
      </c>
    </row>
    <row r="1178" spans="1:5" x14ac:dyDescent="0.2">
      <c r="A1178" s="23" t="s">
        <v>620</v>
      </c>
      <c r="B1178" s="8">
        <v>40986438</v>
      </c>
      <c r="C1178" s="25" t="s">
        <v>266</v>
      </c>
      <c r="D1178" s="21">
        <f>COUNTIFS('CONTRATOS 2016'!AV:AV,A1178,'CONTRATOS 2016'!$AI:AI,"&gt;=1")</f>
        <v>0</v>
      </c>
      <c r="E1178" s="20">
        <f>SUMIFS('CONTRATOS 2016'!$AI:AI,'CONTRATOS 2016'!$AV:AV,A1178)</f>
        <v>0</v>
      </c>
    </row>
    <row r="1179" spans="1:5" x14ac:dyDescent="0.2">
      <c r="A1179" s="23" t="s">
        <v>474</v>
      </c>
      <c r="B1179" s="8">
        <v>17656232</v>
      </c>
      <c r="C1179" s="25" t="s">
        <v>162</v>
      </c>
      <c r="D1179" s="21">
        <f>COUNTIFS('CONTRATOS 2016'!AV:AV,A1179,'CONTRATOS 2016'!$AI:AI,"&gt;=1")</f>
        <v>0</v>
      </c>
      <c r="E1179" s="20">
        <f>SUMIFS('CONTRATOS 2016'!$AI:AI,'CONTRATOS 2016'!$AV:AV,A1179)</f>
        <v>0</v>
      </c>
    </row>
    <row r="1180" spans="1:5" x14ac:dyDescent="0.2">
      <c r="A1180" s="23" t="s">
        <v>832</v>
      </c>
      <c r="B1180" s="8">
        <v>63503220</v>
      </c>
      <c r="C1180" s="25" t="s">
        <v>162</v>
      </c>
      <c r="D1180" s="21">
        <f>COUNTIFS('CONTRATOS 2016'!AV:AV,A1180,'CONTRATOS 2016'!$AI:AI,"&gt;=1")</f>
        <v>0</v>
      </c>
      <c r="E1180" s="20">
        <f>SUMIFS('CONTRATOS 2016'!$AI:AI,'CONTRATOS 2016'!$AV:AV,A1180)</f>
        <v>0</v>
      </c>
    </row>
    <row r="1181" spans="1:5" x14ac:dyDescent="0.2">
      <c r="A1181" s="23" t="s">
        <v>45</v>
      </c>
      <c r="B1181" s="8">
        <v>40988421</v>
      </c>
      <c r="C1181" s="25" t="s">
        <v>226</v>
      </c>
      <c r="D1181" s="21">
        <f>COUNTIFS('CONTRATOS 2016'!AV:AV,A1181,'CONTRATOS 2016'!$AI:AI,"&gt;=1")</f>
        <v>0</v>
      </c>
      <c r="E1181" s="20">
        <f>SUMIFS('CONTRATOS 2016'!$AI:AI,'CONTRATOS 2016'!$AV:AV,A1181)</f>
        <v>0</v>
      </c>
    </row>
    <row r="1182" spans="1:5" x14ac:dyDescent="0.2">
      <c r="A1182" s="23" t="s">
        <v>747</v>
      </c>
      <c r="B1182" s="8">
        <v>52775509</v>
      </c>
      <c r="C1182" s="25" t="s">
        <v>162</v>
      </c>
      <c r="D1182" s="21">
        <f>COUNTIFS('CONTRATOS 2016'!AV:AV,A1182,'CONTRATOS 2016'!$AI:AI,"&gt;=1")</f>
        <v>0</v>
      </c>
      <c r="E1182" s="20">
        <f>SUMIFS('CONTRATOS 2016'!$AI:AI,'CONTRATOS 2016'!$AV:AV,A1182)</f>
        <v>0</v>
      </c>
    </row>
    <row r="1183" spans="1:5" x14ac:dyDescent="0.2">
      <c r="A1183" s="23" t="s">
        <v>621</v>
      </c>
      <c r="B1183" s="8">
        <v>40991985</v>
      </c>
      <c r="C1183" s="25" t="s">
        <v>266</v>
      </c>
      <c r="D1183" s="21">
        <f>COUNTIFS('CONTRATOS 2016'!AV:AV,A1183,'CONTRATOS 2016'!$AI:AI,"&gt;=1")</f>
        <v>0</v>
      </c>
      <c r="E1183" s="20">
        <f>SUMIFS('CONTRATOS 2016'!$AI:AI,'CONTRATOS 2016'!$AV:AV,A1183)</f>
        <v>0</v>
      </c>
    </row>
    <row r="1184" spans="1:5" x14ac:dyDescent="0.2">
      <c r="A1184" s="23" t="s">
        <v>673</v>
      </c>
      <c r="B1184" s="8">
        <v>51906944</v>
      </c>
      <c r="C1184" s="25" t="s">
        <v>208</v>
      </c>
      <c r="D1184" s="21">
        <f>COUNTIFS('CONTRATOS 2016'!AV:AV,A1184,'CONTRATOS 2016'!$AI:AI,"&gt;=1")</f>
        <v>0</v>
      </c>
      <c r="E1184" s="20">
        <f>SUMIFS('CONTRATOS 2016'!$AI:AI,'CONTRATOS 2016'!$AV:AV,A1184)</f>
        <v>0</v>
      </c>
    </row>
    <row r="1185" spans="1:5" x14ac:dyDescent="0.2">
      <c r="A1185" s="23" t="s">
        <v>288</v>
      </c>
      <c r="B1185" s="8">
        <v>287842</v>
      </c>
      <c r="C1185" s="25" t="s">
        <v>163</v>
      </c>
      <c r="D1185" s="21">
        <f>COUNTIFS('CONTRATOS 2016'!AV:AV,A1185,'CONTRATOS 2016'!$AI:AI,"&gt;=1")</f>
        <v>0</v>
      </c>
      <c r="E1185" s="20">
        <f>SUMIFS('CONTRATOS 2016'!$AI:AI,'CONTRATOS 2016'!$AV:AV,A1185)</f>
        <v>0</v>
      </c>
    </row>
    <row r="1186" spans="1:5" x14ac:dyDescent="0.2">
      <c r="A1186" s="23" t="s">
        <v>737</v>
      </c>
      <c r="B1186" s="8">
        <v>52548197</v>
      </c>
      <c r="C1186" s="25" t="s">
        <v>195</v>
      </c>
      <c r="D1186" s="21">
        <f>COUNTIFS('CONTRATOS 2016'!AV:AV,A1186,'CONTRATOS 2016'!$AI:AI,"&gt;=1")</f>
        <v>0</v>
      </c>
      <c r="E1186" s="20">
        <f>SUMIFS('CONTRATOS 2016'!$AI:AI,'CONTRATOS 2016'!$AV:AV,A1186)</f>
        <v>0</v>
      </c>
    </row>
    <row r="1187" spans="1:5" x14ac:dyDescent="0.2">
      <c r="A1187" s="23" t="s">
        <v>161</v>
      </c>
      <c r="B1187" s="8">
        <v>1047376095</v>
      </c>
      <c r="C1187" s="25"/>
      <c r="D1187" s="21">
        <f>COUNTIFS('CONTRATOS 2016'!AV:AV,A1187,'CONTRATOS 2016'!$AI:AI,"&gt;=1")</f>
        <v>0</v>
      </c>
      <c r="E1187" s="20">
        <f>SUMIFS('CONTRATOS 2016'!$AI:AI,'CONTRATOS 2016'!$AV:AV,A1187)</f>
        <v>0</v>
      </c>
    </row>
    <row r="1188" spans="1:5" x14ac:dyDescent="0.2">
      <c r="A1188" s="23" t="s">
        <v>595</v>
      </c>
      <c r="B1188" s="8">
        <v>38644470</v>
      </c>
      <c r="C1188" s="25" t="s">
        <v>206</v>
      </c>
      <c r="D1188" s="21">
        <f>COUNTIFS('CONTRATOS 2016'!AV:AV,A1188,'CONTRATOS 2016'!$AI:AI,"&gt;=1")</f>
        <v>0</v>
      </c>
      <c r="E1188" s="20">
        <f>SUMIFS('CONTRATOS 2016'!$AI:AI,'CONTRATOS 2016'!$AV:AV,A1188)</f>
        <v>0</v>
      </c>
    </row>
    <row r="1189" spans="1:5" x14ac:dyDescent="0.2">
      <c r="A1189" s="23" t="s">
        <v>1371</v>
      </c>
      <c r="B1189" s="8">
        <v>1047376095</v>
      </c>
      <c r="C1189" s="25" t="s">
        <v>168</v>
      </c>
      <c r="D1189" s="21">
        <f>COUNTIFS('CONTRATOS 2016'!AV:AV,A1189,'CONTRATOS 2016'!$AI:AI,"&gt;=1")</f>
        <v>0</v>
      </c>
      <c r="E1189" s="20">
        <f>SUMIFS('CONTRATOS 2016'!$AI:AI,'CONTRATOS 2016'!$AV:AV,A1189)</f>
        <v>0</v>
      </c>
    </row>
    <row r="1190" spans="1:5" x14ac:dyDescent="0.2">
      <c r="A1190" s="23" t="s">
        <v>351</v>
      </c>
      <c r="B1190" s="8">
        <v>8854611</v>
      </c>
      <c r="C1190" s="25" t="s">
        <v>173</v>
      </c>
      <c r="D1190" s="21">
        <f>COUNTIFS('CONTRATOS 2016'!AV:AV,A1190,'CONTRATOS 2016'!$AI:AI,"&gt;=1")</f>
        <v>0</v>
      </c>
      <c r="E1190" s="20">
        <f>SUMIFS('CONTRATOS 2016'!$AI:AI,'CONTRATOS 2016'!$AV:AV,A1190)</f>
        <v>0</v>
      </c>
    </row>
    <row r="1191" spans="1:5" x14ac:dyDescent="0.2">
      <c r="A1191" s="23" t="s">
        <v>1335</v>
      </c>
      <c r="B1191" s="8">
        <v>1030547964</v>
      </c>
      <c r="C1191" s="25" t="s">
        <v>162</v>
      </c>
      <c r="D1191" s="21">
        <f>COUNTIFS('CONTRATOS 2016'!AV:AV,A1191,'CONTRATOS 2016'!$AI:AI,"&gt;=1")</f>
        <v>0</v>
      </c>
      <c r="E1191" s="20">
        <f>SUMIFS('CONTRATOS 2016'!$AI:AI,'CONTRATOS 2016'!$AV:AV,A1191)</f>
        <v>0</v>
      </c>
    </row>
    <row r="1192" spans="1:5" x14ac:dyDescent="0.2">
      <c r="A1192" s="23" t="s">
        <v>854</v>
      </c>
      <c r="B1192" s="8">
        <v>71272630</v>
      </c>
      <c r="C1192" s="25" t="s">
        <v>198</v>
      </c>
      <c r="D1192" s="21">
        <f>COUNTIFS('CONTRATOS 2016'!AV:AV,A1192,'CONTRATOS 2016'!$AI:AI,"&gt;=1")</f>
        <v>0</v>
      </c>
      <c r="E1192" s="20">
        <f>SUMIFS('CONTRATOS 2016'!$AI:AI,'CONTRATOS 2016'!$AV:AV,A1192)</f>
        <v>0</v>
      </c>
    </row>
    <row r="1193" spans="1:5" x14ac:dyDescent="0.2">
      <c r="A1193" s="23" t="s">
        <v>1292</v>
      </c>
      <c r="B1193" s="8">
        <v>1016020693</v>
      </c>
      <c r="C1193" s="25" t="s">
        <v>162</v>
      </c>
      <c r="D1193" s="21">
        <f>COUNTIFS('CONTRATOS 2016'!AV:AV,A1193,'CONTRATOS 2016'!$AI:AI,"&gt;=1")</f>
        <v>0</v>
      </c>
      <c r="E1193" s="20">
        <f>SUMIFS('CONTRATOS 2016'!$AI:AI,'CONTRATOS 2016'!$AV:AV,A1193)</f>
        <v>0</v>
      </c>
    </row>
    <row r="1194" spans="1:5" x14ac:dyDescent="0.2">
      <c r="A1194" s="23" t="s">
        <v>1366</v>
      </c>
      <c r="B1194" s="8">
        <v>1042421199</v>
      </c>
      <c r="C1194" s="25" t="s">
        <v>168</v>
      </c>
      <c r="D1194" s="21">
        <f>COUNTIFS('CONTRATOS 2016'!AV:AV,A1194,'CONTRATOS 2016'!$AI:AI,"&gt;=1")</f>
        <v>0</v>
      </c>
      <c r="E1194" s="20">
        <f>SUMIFS('CONTRATOS 2016'!$AI:AI,'CONTRATOS 2016'!$AV:AV,A1194)</f>
        <v>0</v>
      </c>
    </row>
    <row r="1195" spans="1:5" x14ac:dyDescent="0.2">
      <c r="A1195" s="23" t="s">
        <v>379</v>
      </c>
      <c r="B1195" s="8">
        <v>10775000</v>
      </c>
      <c r="C1195" s="25" t="s">
        <v>193</v>
      </c>
      <c r="D1195" s="21">
        <f>COUNTIFS('CONTRATOS 2016'!AV:AV,A1195,'CONTRATOS 2016'!$AI:AI,"&gt;=1")</f>
        <v>0</v>
      </c>
      <c r="E1195" s="20">
        <f>SUMIFS('CONTRATOS 2016'!$AI:AI,'CONTRATOS 2016'!$AV:AV,A1195)</f>
        <v>0</v>
      </c>
    </row>
    <row r="1196" spans="1:5" x14ac:dyDescent="0.2">
      <c r="A1196" s="23" t="s">
        <v>928</v>
      </c>
      <c r="B1196" s="8">
        <v>76328104</v>
      </c>
      <c r="C1196" s="25" t="s">
        <v>223</v>
      </c>
      <c r="D1196" s="21">
        <f>COUNTIFS('CONTRATOS 2016'!AV:AV,A1196,'CONTRATOS 2016'!$AI:AI,"&gt;=1")</f>
        <v>0</v>
      </c>
      <c r="E1196" s="20">
        <f>SUMIFS('CONTRATOS 2016'!$AI:AI,'CONTRATOS 2016'!$AV:AV,A1196)</f>
        <v>0</v>
      </c>
    </row>
    <row r="1197" spans="1:5" x14ac:dyDescent="0.2">
      <c r="A1197" s="23" t="s">
        <v>49</v>
      </c>
      <c r="B1197" s="8">
        <v>4113796</v>
      </c>
      <c r="C1197" s="25" t="s">
        <v>169</v>
      </c>
      <c r="D1197" s="21">
        <f>COUNTIFS('CONTRATOS 2016'!AV:AV,A1197,'CONTRATOS 2016'!$AI:AI,"&gt;=1")</f>
        <v>0</v>
      </c>
      <c r="E1197" s="20">
        <f>SUMIFS('CONTRATOS 2016'!$AI:AI,'CONTRATOS 2016'!$AV:AV,A1197)</f>
        <v>0</v>
      </c>
    </row>
    <row r="1198" spans="1:5" x14ac:dyDescent="0.2">
      <c r="A1198" s="23" t="s">
        <v>1097</v>
      </c>
      <c r="B1198" s="8">
        <v>80218865</v>
      </c>
      <c r="C1198" s="25" t="s">
        <v>164</v>
      </c>
      <c r="D1198" s="21">
        <f>COUNTIFS('CONTRATOS 2016'!AV:AV,A1198,'CONTRATOS 2016'!$AI:AI,"&gt;=1")</f>
        <v>0</v>
      </c>
      <c r="E1198" s="20">
        <f>SUMIFS('CONTRATOS 2016'!$AI:AI,'CONTRATOS 2016'!$AV:AV,A1198)</f>
        <v>0</v>
      </c>
    </row>
    <row r="1199" spans="1:5" x14ac:dyDescent="0.2">
      <c r="A1199" s="23" t="s">
        <v>405</v>
      </c>
      <c r="B1199" s="8">
        <v>12615009</v>
      </c>
      <c r="C1199" s="25" t="s">
        <v>192</v>
      </c>
      <c r="D1199" s="21">
        <f>COUNTIFS('CONTRATOS 2016'!AV:AV,A1199,'CONTRATOS 2016'!$AI:AI,"&gt;=1")</f>
        <v>0</v>
      </c>
      <c r="E1199" s="20">
        <f>SUMIFS('CONTRATOS 2016'!$AI:AI,'CONTRATOS 2016'!$AV:AV,A1199)</f>
        <v>0</v>
      </c>
    </row>
    <row r="1200" spans="1:5" x14ac:dyDescent="0.2">
      <c r="A1200" s="23" t="s">
        <v>764</v>
      </c>
      <c r="B1200" s="8">
        <v>52871416</v>
      </c>
      <c r="C1200" s="25" t="s">
        <v>274</v>
      </c>
      <c r="D1200" s="21">
        <f>COUNTIFS('CONTRATOS 2016'!AV:AV,A1200,'CONTRATOS 2016'!$AI:AI,"&gt;=1")</f>
        <v>0</v>
      </c>
      <c r="E1200" s="20">
        <f>SUMIFS('CONTRATOS 2016'!$AI:AI,'CONTRATOS 2016'!$AV:AV,A1200)</f>
        <v>0</v>
      </c>
    </row>
    <row r="1201" spans="1:5" x14ac:dyDescent="0.2">
      <c r="A1201" s="23" t="s">
        <v>557</v>
      </c>
      <c r="B1201" s="8">
        <v>32876506</v>
      </c>
      <c r="C1201" s="25" t="s">
        <v>201</v>
      </c>
      <c r="D1201" s="21">
        <f>COUNTIFS('CONTRATOS 2016'!AV:AV,A1201,'CONTRATOS 2016'!$AI:AI,"&gt;=1")</f>
        <v>0</v>
      </c>
      <c r="E1201" s="20">
        <f>SUMIFS('CONTRATOS 2016'!$AI:AI,'CONTRATOS 2016'!$AV:AV,A1201)</f>
        <v>0</v>
      </c>
    </row>
    <row r="1202" spans="1:5" x14ac:dyDescent="0.2">
      <c r="A1202" s="23" t="s">
        <v>801</v>
      </c>
      <c r="B1202" s="8">
        <v>53114816</v>
      </c>
      <c r="C1202" s="25" t="s">
        <v>278</v>
      </c>
      <c r="D1202" s="21">
        <f>COUNTIFS('CONTRATOS 2016'!AV:AV,A1202,'CONTRATOS 2016'!$AI:AI,"&gt;=1")</f>
        <v>0</v>
      </c>
      <c r="E1202" s="20">
        <f>SUMIFS('CONTRATOS 2016'!$AI:AI,'CONTRATOS 2016'!$AV:AV,A1202)</f>
        <v>0</v>
      </c>
    </row>
    <row r="1203" spans="1:5" x14ac:dyDescent="0.2">
      <c r="A1203" s="23" t="s">
        <v>722</v>
      </c>
      <c r="B1203" s="8">
        <v>52439750</v>
      </c>
      <c r="C1203" s="25" t="s">
        <v>265</v>
      </c>
      <c r="D1203" s="21">
        <f>COUNTIFS('CONTRATOS 2016'!AV:AV,A1203,'CONTRATOS 2016'!$AI:AI,"&gt;=1")</f>
        <v>0</v>
      </c>
      <c r="E1203" s="20">
        <f>SUMIFS('CONTRATOS 2016'!$AI:AI,'CONTRATOS 2016'!$AV:AV,A1203)</f>
        <v>0</v>
      </c>
    </row>
    <row r="1204" spans="1:5" x14ac:dyDescent="0.2">
      <c r="A1204" s="23" t="s">
        <v>535</v>
      </c>
      <c r="B1204" s="8">
        <v>27895685</v>
      </c>
      <c r="C1204" s="25" t="s">
        <v>207</v>
      </c>
      <c r="D1204" s="21">
        <f>COUNTIFS('CONTRATOS 2016'!AV:AV,A1204,'CONTRATOS 2016'!$AI:AI,"&gt;=1")</f>
        <v>0</v>
      </c>
      <c r="E1204" s="20">
        <f>SUMIFS('CONTRATOS 2016'!$AI:AI,'CONTRATOS 2016'!$AV:AV,A1204)</f>
        <v>0</v>
      </c>
    </row>
    <row r="1205" spans="1:5" x14ac:dyDescent="0.2">
      <c r="A1205" s="23" t="s">
        <v>543</v>
      </c>
      <c r="B1205" s="8">
        <v>30938098</v>
      </c>
      <c r="C1205" s="25" t="s">
        <v>251</v>
      </c>
      <c r="D1205" s="21">
        <f>COUNTIFS('CONTRATOS 2016'!AV:AV,A1205,'CONTRATOS 2016'!$AI:AI,"&gt;=1")</f>
        <v>0</v>
      </c>
      <c r="E1205" s="20">
        <f>SUMIFS('CONTRATOS 2016'!$AI:AI,'CONTRATOS 2016'!$AV:AV,A1205)</f>
        <v>0</v>
      </c>
    </row>
    <row r="1206" spans="1:5" x14ac:dyDescent="0.2">
      <c r="A1206" s="23" t="s">
        <v>599</v>
      </c>
      <c r="B1206" s="8">
        <v>39545769</v>
      </c>
      <c r="C1206" s="25" t="s">
        <v>163</v>
      </c>
      <c r="D1206" s="21">
        <f>COUNTIFS('CONTRATOS 2016'!AV:AV,A1206,'CONTRATOS 2016'!$AI:AI,"&gt;=1")</f>
        <v>0</v>
      </c>
      <c r="E1206" s="20">
        <f>SUMIFS('CONTRATOS 2016'!$AI:AI,'CONTRATOS 2016'!$AV:AV,A1206)</f>
        <v>0</v>
      </c>
    </row>
    <row r="1207" spans="1:5" x14ac:dyDescent="0.2">
      <c r="A1207" s="23" t="s">
        <v>596</v>
      </c>
      <c r="B1207" s="8">
        <v>38757481</v>
      </c>
      <c r="C1207" s="25" t="s">
        <v>162</v>
      </c>
      <c r="D1207" s="21">
        <f>COUNTIFS('CONTRATOS 2016'!AV:AV,A1207,'CONTRATOS 2016'!$AI:AI,"&gt;=1")</f>
        <v>0</v>
      </c>
      <c r="E1207" s="20">
        <f>SUMIFS('CONTRATOS 2016'!$AI:AI,'CONTRATOS 2016'!$AV:AV,A1207)</f>
        <v>0</v>
      </c>
    </row>
    <row r="1208" spans="1:5" x14ac:dyDescent="0.2">
      <c r="A1208" s="23" t="s">
        <v>776</v>
      </c>
      <c r="B1208" s="8">
        <v>52938397</v>
      </c>
      <c r="C1208" s="25" t="s">
        <v>162</v>
      </c>
      <c r="D1208" s="21">
        <f>COUNTIFS('CONTRATOS 2016'!AV:AV,A1208,'CONTRATOS 2016'!$AI:AI,"&gt;=1")</f>
        <v>0</v>
      </c>
      <c r="E1208" s="20">
        <f>SUMIFS('CONTRATOS 2016'!$AI:AI,'CONTRATOS 2016'!$AV:AV,A1208)</f>
        <v>0</v>
      </c>
    </row>
    <row r="1209" spans="1:5" x14ac:dyDescent="0.2">
      <c r="A1209" s="23" t="s">
        <v>594</v>
      </c>
      <c r="B1209" s="8">
        <v>38641329</v>
      </c>
      <c r="C1209" s="25" t="s">
        <v>198</v>
      </c>
      <c r="D1209" s="21">
        <f>COUNTIFS('CONTRATOS 2016'!AV:AV,A1209,'CONTRATOS 2016'!$AI:AI,"&gt;=1")</f>
        <v>0</v>
      </c>
      <c r="E1209" s="20">
        <f>SUMIFS('CONTRATOS 2016'!$AI:AI,'CONTRATOS 2016'!$AV:AV,A1209)</f>
        <v>0</v>
      </c>
    </row>
    <row r="1210" spans="1:5" x14ac:dyDescent="0.2">
      <c r="A1210" s="23" t="s">
        <v>518</v>
      </c>
      <c r="B1210" s="8">
        <v>24338168</v>
      </c>
      <c r="C1210" s="25" t="s">
        <v>245</v>
      </c>
      <c r="D1210" s="21">
        <f>COUNTIFS('CONTRATOS 2016'!AV:AV,A1210,'CONTRATOS 2016'!$AI:AI,"&gt;=1")</f>
        <v>0</v>
      </c>
      <c r="E1210" s="20">
        <f>SUMIFS('CONTRATOS 2016'!$AI:AI,'CONTRATOS 2016'!$AV:AV,A1210)</f>
        <v>0</v>
      </c>
    </row>
    <row r="1211" spans="1:5" x14ac:dyDescent="0.2">
      <c r="A1211" s="23" t="s">
        <v>1138</v>
      </c>
      <c r="B1211" s="8">
        <v>80927913</v>
      </c>
      <c r="C1211" s="25" t="s">
        <v>162</v>
      </c>
      <c r="D1211" s="21">
        <f>COUNTIFS('CONTRATOS 2016'!AV:AV,A1211,'CONTRATOS 2016'!$AI:AI,"&gt;=1")</f>
        <v>0</v>
      </c>
      <c r="E1211" s="20">
        <f>SUMIFS('CONTRATOS 2016'!$AI:AI,'CONTRATOS 2016'!$AV:AV,A1211)</f>
        <v>0</v>
      </c>
    </row>
    <row r="1212" spans="1:5" x14ac:dyDescent="0.2">
      <c r="A1212" s="23" t="s">
        <v>1186</v>
      </c>
      <c r="B1212" s="8">
        <v>88225851</v>
      </c>
      <c r="C1212" s="25" t="s">
        <v>211</v>
      </c>
      <c r="D1212" s="21">
        <f>COUNTIFS('CONTRATOS 2016'!AV:AV,A1212,'CONTRATOS 2016'!$AI:AI,"&gt;=1")</f>
        <v>0</v>
      </c>
      <c r="E1212" s="20">
        <f>SUMIFS('CONTRATOS 2016'!$AI:AI,'CONTRATOS 2016'!$AV:AV,A1212)</f>
        <v>0</v>
      </c>
    </row>
    <row r="1213" spans="1:5" x14ac:dyDescent="0.2">
      <c r="A1213" s="23" t="s">
        <v>1204</v>
      </c>
      <c r="B1213" s="8">
        <v>91012305</v>
      </c>
      <c r="C1213" s="25" t="s">
        <v>249</v>
      </c>
      <c r="D1213" s="21">
        <f>COUNTIFS('CONTRATOS 2016'!AV:AV,A1213,'CONTRATOS 2016'!$AI:AI,"&gt;=1")</f>
        <v>0</v>
      </c>
      <c r="E1213" s="20">
        <f>SUMIFS('CONTRATOS 2016'!$AI:AI,'CONTRATOS 2016'!$AV:AV,A1213)</f>
        <v>0</v>
      </c>
    </row>
    <row r="1214" spans="1:5" x14ac:dyDescent="0.2">
      <c r="A1214" s="23" t="s">
        <v>865</v>
      </c>
      <c r="B1214" s="8">
        <v>72185455</v>
      </c>
      <c r="C1214" s="25" t="s">
        <v>220</v>
      </c>
      <c r="D1214" s="21">
        <f>COUNTIFS('CONTRATOS 2016'!AV:AV,A1214,'CONTRATOS 2016'!$AI:AI,"&gt;=1")</f>
        <v>0</v>
      </c>
      <c r="E1214" s="20">
        <f>SUMIFS('CONTRATOS 2016'!$AI:AI,'CONTRATOS 2016'!$AV:AV,A1214)</f>
        <v>0</v>
      </c>
    </row>
    <row r="1215" spans="1:5" x14ac:dyDescent="0.2">
      <c r="A1215" s="23" t="s">
        <v>1453</v>
      </c>
      <c r="B1215" s="8">
        <v>1143228484</v>
      </c>
      <c r="C1215" s="25" t="s">
        <v>203</v>
      </c>
      <c r="D1215" s="21">
        <f>COUNTIFS('CONTRATOS 2016'!AV:AV,A1215,'CONTRATOS 2016'!$AI:AI,"&gt;=1")</f>
        <v>0</v>
      </c>
      <c r="E1215" s="20">
        <f>SUMIFS('CONTRATOS 2016'!$AI:AI,'CONTRATOS 2016'!$AV:AV,A1215)</f>
        <v>0</v>
      </c>
    </row>
    <row r="1216" spans="1:5" x14ac:dyDescent="0.2">
      <c r="A1216" s="23" t="s">
        <v>558</v>
      </c>
      <c r="B1216" s="8">
        <v>32906446</v>
      </c>
      <c r="C1216" s="25" t="s">
        <v>255</v>
      </c>
      <c r="D1216" s="21">
        <f>COUNTIFS('CONTRATOS 2016'!AV:AV,A1216,'CONTRATOS 2016'!$AI:AI,"&gt;=1")</f>
        <v>0</v>
      </c>
      <c r="E1216" s="20">
        <f>SUMIFS('CONTRATOS 2016'!$AI:AI,'CONTRATOS 2016'!$AV:AV,A1216)</f>
        <v>0</v>
      </c>
    </row>
    <row r="1217" spans="1:5" x14ac:dyDescent="0.2">
      <c r="A1217" s="23" t="s">
        <v>1286</v>
      </c>
      <c r="B1217" s="8">
        <v>1014234274</v>
      </c>
      <c r="C1217" s="25" t="s">
        <v>252</v>
      </c>
      <c r="D1217" s="21">
        <f>COUNTIFS('CONTRATOS 2016'!AV:AV,A1217,'CONTRATOS 2016'!$AI:AI,"&gt;=1")</f>
        <v>0</v>
      </c>
      <c r="E1217" s="20">
        <f>SUMIFS('CONTRATOS 2016'!$AI:AI,'CONTRATOS 2016'!$AV:AV,A1217)</f>
        <v>0</v>
      </c>
    </row>
    <row r="1218" spans="1:5" x14ac:dyDescent="0.2">
      <c r="A1218" s="23" t="s">
        <v>1085</v>
      </c>
      <c r="B1218" s="8">
        <v>80148863</v>
      </c>
      <c r="C1218" s="25" t="s">
        <v>271</v>
      </c>
      <c r="D1218" s="21">
        <f>COUNTIFS('CONTRATOS 2016'!AV:AV,A1218,'CONTRATOS 2016'!$AI:AI,"&gt;=1")</f>
        <v>0</v>
      </c>
      <c r="E1218" s="20">
        <f>SUMIFS('CONTRATOS 2016'!$AI:AI,'CONTRATOS 2016'!$AV:AV,A1218)</f>
        <v>0</v>
      </c>
    </row>
    <row r="1219" spans="1:5" x14ac:dyDescent="0.2">
      <c r="A1219" s="23" t="s">
        <v>1434</v>
      </c>
      <c r="B1219" s="8">
        <v>1123084624</v>
      </c>
      <c r="C1219" s="25" t="s">
        <v>191</v>
      </c>
      <c r="D1219" s="21">
        <f>COUNTIFS('CONTRATOS 2016'!AV:AV,A1219,'CONTRATOS 2016'!$AI:AI,"&gt;=1")</f>
        <v>0</v>
      </c>
      <c r="E1219" s="20">
        <f>SUMIFS('CONTRATOS 2016'!$AI:AI,'CONTRATOS 2016'!$AV:AV,A1219)</f>
        <v>0</v>
      </c>
    </row>
    <row r="1220" spans="1:5" x14ac:dyDescent="0.2">
      <c r="A1220" s="23" t="s">
        <v>388</v>
      </c>
      <c r="B1220" s="8">
        <v>11445508</v>
      </c>
      <c r="C1220" s="25" t="s">
        <v>162</v>
      </c>
      <c r="D1220" s="21">
        <f>COUNTIFS('CONTRATOS 2016'!AV:AV,A1220,'CONTRATOS 2016'!$AI:AI,"&gt;=1")</f>
        <v>0</v>
      </c>
      <c r="E1220" s="20">
        <f>SUMIFS('CONTRATOS 2016'!$AI:AI,'CONTRATOS 2016'!$AV:AV,A1220)</f>
        <v>0</v>
      </c>
    </row>
    <row r="1221" spans="1:5" x14ac:dyDescent="0.2">
      <c r="A1221" s="23" t="s">
        <v>450</v>
      </c>
      <c r="B1221" s="8">
        <v>16070453</v>
      </c>
      <c r="C1221" s="25" t="s">
        <v>172</v>
      </c>
      <c r="D1221" s="21">
        <f>COUNTIFS('CONTRATOS 2016'!AV:AV,A1221,'CONTRATOS 2016'!$AI:AI,"&gt;=1")</f>
        <v>0</v>
      </c>
      <c r="E1221" s="20">
        <f>SUMIFS('CONTRATOS 2016'!$AI:AI,'CONTRATOS 2016'!$AV:AV,A1221)</f>
        <v>0</v>
      </c>
    </row>
    <row r="1222" spans="1:5" x14ac:dyDescent="0.2">
      <c r="A1222" s="23" t="s">
        <v>971</v>
      </c>
      <c r="B1222" s="8">
        <v>79523846</v>
      </c>
      <c r="C1222" s="25" t="s">
        <v>203</v>
      </c>
      <c r="D1222" s="21">
        <f>COUNTIFS('CONTRATOS 2016'!AV:AV,A1222,'CONTRATOS 2016'!$AI:AI,"&gt;=1")</f>
        <v>0</v>
      </c>
      <c r="E1222" s="20">
        <f>SUMIFS('CONTRATOS 2016'!$AI:AI,'CONTRATOS 2016'!$AV:AV,A1222)</f>
        <v>0</v>
      </c>
    </row>
    <row r="1223" spans="1:5" x14ac:dyDescent="0.2">
      <c r="A1223" s="23" t="s">
        <v>1032</v>
      </c>
      <c r="B1223" s="8">
        <v>79915204</v>
      </c>
      <c r="C1223" s="25" t="s">
        <v>162</v>
      </c>
      <c r="D1223" s="21">
        <f>COUNTIFS('CONTRATOS 2016'!AV:AV,A1223,'CONTRATOS 2016'!$AI:AI,"&gt;=1")</f>
        <v>0</v>
      </c>
      <c r="E1223" s="20">
        <f>SUMIFS('CONTRATOS 2016'!$AI:AI,'CONTRATOS 2016'!$AV:AV,A1223)</f>
        <v>0</v>
      </c>
    </row>
    <row r="1224" spans="1:5" x14ac:dyDescent="0.2">
      <c r="A1224" s="23" t="s">
        <v>903</v>
      </c>
      <c r="B1224" s="8">
        <v>74282681</v>
      </c>
      <c r="C1224" s="25" t="s">
        <v>164</v>
      </c>
      <c r="D1224" s="21">
        <f>COUNTIFS('CONTRATOS 2016'!AV:AV,A1224,'CONTRATOS 2016'!$AI:AI,"&gt;=1")</f>
        <v>0</v>
      </c>
      <c r="E1224" s="20">
        <f>SUMIFS('CONTRATOS 2016'!$AI:AI,'CONTRATOS 2016'!$AV:AV,A1224)</f>
        <v>0</v>
      </c>
    </row>
    <row r="1225" spans="1:5" x14ac:dyDescent="0.2">
      <c r="A1225" s="23" t="s">
        <v>1224</v>
      </c>
      <c r="B1225" s="8">
        <v>94225038</v>
      </c>
      <c r="C1225" s="25" t="s">
        <v>224</v>
      </c>
      <c r="D1225" s="21">
        <f>COUNTIFS('CONTRATOS 2016'!AV:AV,A1225,'CONTRATOS 2016'!$AI:AI,"&gt;=1")</f>
        <v>0</v>
      </c>
      <c r="E1225" s="20">
        <f>SUMIFS('CONTRATOS 2016'!$AI:AI,'CONTRATOS 2016'!$AV:AV,A1225)</f>
        <v>0</v>
      </c>
    </row>
    <row r="1226" spans="1:5" x14ac:dyDescent="0.2">
      <c r="A1226" s="23" t="s">
        <v>942</v>
      </c>
      <c r="B1226" s="8">
        <v>79120027</v>
      </c>
      <c r="C1226" s="25" t="s">
        <v>241</v>
      </c>
      <c r="D1226" s="21">
        <f>COUNTIFS('CONTRATOS 2016'!AV:AV,A1226,'CONTRATOS 2016'!$AI:AI,"&gt;=1")</f>
        <v>0</v>
      </c>
      <c r="E1226" s="20">
        <f>SUMIFS('CONTRATOS 2016'!$AI:AI,'CONTRATOS 2016'!$AV:AV,A1226)</f>
        <v>0</v>
      </c>
    </row>
    <row r="1227" spans="1:5" x14ac:dyDescent="0.2">
      <c r="A1227" s="23" t="s">
        <v>295</v>
      </c>
      <c r="B1227" s="8">
        <v>3159291</v>
      </c>
      <c r="C1227" s="25" t="s">
        <v>162</v>
      </c>
      <c r="D1227" s="21">
        <f>COUNTIFS('CONTRATOS 2016'!AV:AV,A1227,'CONTRATOS 2016'!$AI:AI,"&gt;=1")</f>
        <v>0</v>
      </c>
      <c r="E1227" s="20">
        <f>SUMIFS('CONTRATOS 2016'!$AI:AI,'CONTRATOS 2016'!$AV:AV,A1227)</f>
        <v>0</v>
      </c>
    </row>
    <row r="1228" spans="1:5" x14ac:dyDescent="0.2">
      <c r="A1228" s="23" t="s">
        <v>1052</v>
      </c>
      <c r="B1228" s="8">
        <v>80024016</v>
      </c>
      <c r="C1228" s="25" t="s">
        <v>162</v>
      </c>
      <c r="D1228" s="21">
        <f>COUNTIFS('CONTRATOS 2016'!AV:AV,A1228,'CONTRATOS 2016'!$AI:AI,"&gt;=1")</f>
        <v>0</v>
      </c>
      <c r="E1228" s="20">
        <f>SUMIFS('CONTRATOS 2016'!$AI:AI,'CONTRATOS 2016'!$AV:AV,A1228)</f>
        <v>0</v>
      </c>
    </row>
    <row r="1229" spans="1:5" x14ac:dyDescent="0.2">
      <c r="A1229" s="23" t="s">
        <v>361</v>
      </c>
      <c r="B1229" s="8">
        <v>9871731</v>
      </c>
      <c r="C1229" s="25" t="s">
        <v>162</v>
      </c>
      <c r="D1229" s="21">
        <f>COUNTIFS('CONTRATOS 2016'!AV:AV,A1229,'CONTRATOS 2016'!$AI:AI,"&gt;=1")</f>
        <v>0</v>
      </c>
      <c r="E1229" s="20">
        <f>SUMIFS('CONTRATOS 2016'!$AI:AI,'CONTRATOS 2016'!$AV:AV,A1229)</f>
        <v>0</v>
      </c>
    </row>
    <row r="1230" spans="1:5" x14ac:dyDescent="0.2">
      <c r="A1230" s="23" t="s">
        <v>408</v>
      </c>
      <c r="B1230" s="8">
        <v>12746980</v>
      </c>
      <c r="C1230" s="25" t="s">
        <v>177</v>
      </c>
      <c r="D1230" s="21">
        <f>COUNTIFS('CONTRATOS 2016'!AV:AV,A1230,'CONTRATOS 2016'!$AI:AI,"&gt;=1")</f>
        <v>0</v>
      </c>
      <c r="E1230" s="20">
        <f>SUMIFS('CONTRATOS 2016'!$AI:AI,'CONTRATOS 2016'!$AV:AV,A1230)</f>
        <v>0</v>
      </c>
    </row>
    <row r="1231" spans="1:5" x14ac:dyDescent="0.2">
      <c r="A1231" s="23" t="s">
        <v>994</v>
      </c>
      <c r="B1231" s="8">
        <v>79687979</v>
      </c>
      <c r="C1231" s="25" t="s">
        <v>162</v>
      </c>
      <c r="D1231" s="21">
        <f>COUNTIFS('CONTRATOS 2016'!AV:AV,A1231,'CONTRATOS 2016'!$AI:AI,"&gt;=1")</f>
        <v>0</v>
      </c>
      <c r="E1231" s="20">
        <f>SUMIFS('CONTRATOS 2016'!$AI:AI,'CONTRATOS 2016'!$AV:AV,A1231)</f>
        <v>0</v>
      </c>
    </row>
    <row r="1232" spans="1:5" x14ac:dyDescent="0.2">
      <c r="A1232" s="23" t="s">
        <v>1277</v>
      </c>
      <c r="B1232" s="8">
        <v>1013600771</v>
      </c>
      <c r="C1232" s="25" t="s">
        <v>162</v>
      </c>
      <c r="D1232" s="21">
        <f>COUNTIFS('CONTRATOS 2016'!AV:AV,A1232,'CONTRATOS 2016'!$AI:AI,"&gt;=1")</f>
        <v>0</v>
      </c>
      <c r="E1232" s="20">
        <f>SUMIFS('CONTRATOS 2016'!$AI:AI,'CONTRATOS 2016'!$AV:AV,A1232)</f>
        <v>0</v>
      </c>
    </row>
    <row r="1233" spans="1:5" x14ac:dyDescent="0.2">
      <c r="A1233" s="23" t="s">
        <v>1189</v>
      </c>
      <c r="B1233" s="8">
        <v>88232843</v>
      </c>
      <c r="C1233" s="25" t="s">
        <v>167</v>
      </c>
      <c r="D1233" s="21">
        <f>COUNTIFS('CONTRATOS 2016'!AV:AV,A1233,'CONTRATOS 2016'!$AI:AI,"&gt;=1")</f>
        <v>0</v>
      </c>
      <c r="E1233" s="20">
        <f>SUMIFS('CONTRATOS 2016'!$AI:AI,'CONTRATOS 2016'!$AV:AV,A1233)</f>
        <v>0</v>
      </c>
    </row>
    <row r="1234" spans="1:5" x14ac:dyDescent="0.2">
      <c r="A1234" s="23" t="s">
        <v>363</v>
      </c>
      <c r="B1234" s="8">
        <v>10004299</v>
      </c>
      <c r="C1234" s="25" t="s">
        <v>168</v>
      </c>
      <c r="D1234" s="21">
        <f>COUNTIFS('CONTRATOS 2016'!AV:AV,A1234,'CONTRATOS 2016'!$AI:AI,"&gt;=1")</f>
        <v>0</v>
      </c>
      <c r="E1234" s="20">
        <f>SUMIFS('CONTRATOS 2016'!$AI:AI,'CONTRATOS 2016'!$AV:AV,A1234)</f>
        <v>0</v>
      </c>
    </row>
    <row r="1235" spans="1:5" x14ac:dyDescent="0.2">
      <c r="A1235" s="23" t="s">
        <v>1157</v>
      </c>
      <c r="B1235" s="8">
        <v>86044180</v>
      </c>
      <c r="C1235" s="25" t="s">
        <v>249</v>
      </c>
      <c r="D1235" s="21">
        <f>COUNTIFS('CONTRATOS 2016'!AV:AV,A1235,'CONTRATOS 2016'!$AI:AI,"&gt;=1")</f>
        <v>0</v>
      </c>
      <c r="E1235" s="20">
        <f>SUMIFS('CONTRATOS 2016'!$AI:AI,'CONTRATOS 2016'!$AV:AV,A1235)</f>
        <v>0</v>
      </c>
    </row>
    <row r="1236" spans="1:5" x14ac:dyDescent="0.2">
      <c r="A1236" s="23" t="s">
        <v>1108</v>
      </c>
      <c r="B1236" s="8">
        <v>80281746</v>
      </c>
      <c r="C1236" s="25" t="s">
        <v>206</v>
      </c>
      <c r="D1236" s="21">
        <f>COUNTIFS('CONTRATOS 2016'!AV:AV,A1236,'CONTRATOS 2016'!$AI:AI,"&gt;=1")</f>
        <v>0</v>
      </c>
      <c r="E1236" s="20">
        <f>SUMIFS('CONTRATOS 2016'!$AI:AI,'CONTRATOS 2016'!$AV:AV,A1236)</f>
        <v>0</v>
      </c>
    </row>
    <row r="1237" spans="1:5" x14ac:dyDescent="0.2">
      <c r="A1237" s="23" t="s">
        <v>1219</v>
      </c>
      <c r="B1237" s="8">
        <v>93398584</v>
      </c>
      <c r="C1237" s="25" t="s">
        <v>162</v>
      </c>
      <c r="D1237" s="21">
        <f>COUNTIFS('CONTRATOS 2016'!AV:AV,A1237,'CONTRATOS 2016'!$AI:AI,"&gt;=1")</f>
        <v>0</v>
      </c>
      <c r="E1237" s="20">
        <f>SUMIFS('CONTRATOS 2016'!$AI:AI,'CONTRATOS 2016'!$AV:AV,A1237)</f>
        <v>0</v>
      </c>
    </row>
    <row r="1238" spans="1:5" x14ac:dyDescent="0.2">
      <c r="A1238" s="23" t="s">
        <v>1016</v>
      </c>
      <c r="B1238" s="8">
        <v>79832662</v>
      </c>
      <c r="C1238" s="25" t="s">
        <v>215</v>
      </c>
      <c r="D1238" s="21">
        <f>COUNTIFS('CONTRATOS 2016'!AV:AV,A1238,'CONTRATOS 2016'!$AI:AI,"&gt;=1")</f>
        <v>0</v>
      </c>
      <c r="E1238" s="20">
        <f>SUMIFS('CONTRATOS 2016'!$AI:AI,'CONTRATOS 2016'!$AV:AV,A1238)</f>
        <v>0</v>
      </c>
    </row>
    <row r="1239" spans="1:5" x14ac:dyDescent="0.2">
      <c r="A1239" s="23" t="s">
        <v>1042</v>
      </c>
      <c r="B1239" s="8">
        <v>79974680</v>
      </c>
      <c r="C1239" s="25" t="s">
        <v>239</v>
      </c>
      <c r="D1239" s="21">
        <f>COUNTIFS('CONTRATOS 2016'!AV:AV,A1239,'CONTRATOS 2016'!$AI:AI,"&gt;=1")</f>
        <v>0</v>
      </c>
      <c r="E1239" s="20">
        <f>SUMIFS('CONTRATOS 2016'!$AI:AI,'CONTRATOS 2016'!$AV:AV,A1239)</f>
        <v>0</v>
      </c>
    </row>
    <row r="1240" spans="1:5" x14ac:dyDescent="0.2">
      <c r="A1240" s="23" t="s">
        <v>39</v>
      </c>
      <c r="B1240" s="8">
        <v>79388742</v>
      </c>
      <c r="C1240" s="25" t="s">
        <v>268</v>
      </c>
      <c r="D1240" s="21">
        <f>COUNTIFS('CONTRATOS 2016'!AV:AV,A1240,'CONTRATOS 2016'!$AI:AI,"&gt;=1")</f>
        <v>0</v>
      </c>
      <c r="E1240" s="20">
        <f>SUMIFS('CONTRATOS 2016'!$AI:AI,'CONTRATOS 2016'!$AV:AV,A1240)</f>
        <v>0</v>
      </c>
    </row>
    <row r="1241" spans="1:5" x14ac:dyDescent="0.2">
      <c r="A1241" s="23" t="s">
        <v>143</v>
      </c>
      <c r="B1241" s="8">
        <v>86086127</v>
      </c>
      <c r="C1241" s="25" t="s">
        <v>271</v>
      </c>
      <c r="D1241" s="21">
        <f>COUNTIFS('CONTRATOS 2016'!AV:AV,A1241,'CONTRATOS 2016'!$AI:AI,"&gt;=1")</f>
        <v>0</v>
      </c>
      <c r="E1241" s="20">
        <f>SUMIFS('CONTRATOS 2016'!$AI:AI,'CONTRATOS 2016'!$AV:AV,A1241)</f>
        <v>0</v>
      </c>
    </row>
    <row r="1242" spans="1:5" x14ac:dyDescent="0.2">
      <c r="A1242" s="23" t="s">
        <v>1080</v>
      </c>
      <c r="B1242" s="8">
        <v>80129671</v>
      </c>
      <c r="C1242" s="25" t="s">
        <v>162</v>
      </c>
      <c r="D1242" s="21">
        <f>COUNTIFS('CONTRATOS 2016'!AV:AV,A1242,'CONTRATOS 2016'!$AI:AI,"&gt;=1")</f>
        <v>0</v>
      </c>
      <c r="E1242" s="20">
        <f>SUMIFS('CONTRATOS 2016'!$AI:AI,'CONTRATOS 2016'!$AV:AV,A1242)</f>
        <v>0</v>
      </c>
    </row>
    <row r="1243" spans="1:5" x14ac:dyDescent="0.2">
      <c r="A1243" s="23" t="s">
        <v>1041</v>
      </c>
      <c r="B1243" s="8">
        <v>79970150</v>
      </c>
      <c r="C1243" s="25" t="s">
        <v>162</v>
      </c>
      <c r="D1243" s="21">
        <f>COUNTIFS('CONTRATOS 2016'!AV:AV,A1243,'CONTRATOS 2016'!$AI:AI,"&gt;=1")</f>
        <v>0</v>
      </c>
      <c r="E1243" s="20">
        <f>SUMIFS('CONTRATOS 2016'!$AI:AI,'CONTRATOS 2016'!$AV:AV,A1243)</f>
        <v>0</v>
      </c>
    </row>
    <row r="1244" spans="1:5" x14ac:dyDescent="0.2">
      <c r="A1244" s="23" t="s">
        <v>1145</v>
      </c>
      <c r="B1244" s="8">
        <v>85150478</v>
      </c>
      <c r="C1244" s="25" t="s">
        <v>201</v>
      </c>
      <c r="D1244" s="21">
        <f>COUNTIFS('CONTRATOS 2016'!AV:AV,A1244,'CONTRATOS 2016'!$AI:AI,"&gt;=1")</f>
        <v>0</v>
      </c>
      <c r="E1244" s="20">
        <f>SUMIFS('CONTRATOS 2016'!$AI:AI,'CONTRATOS 2016'!$AV:AV,A1244)</f>
        <v>0</v>
      </c>
    </row>
    <row r="1245" spans="1:5" x14ac:dyDescent="0.2">
      <c r="A1245" s="23" t="s">
        <v>59</v>
      </c>
      <c r="B1245" s="8">
        <v>79572017</v>
      </c>
      <c r="C1245" s="25" t="s">
        <v>262</v>
      </c>
      <c r="D1245" s="21">
        <f>COUNTIFS('CONTRATOS 2016'!AV:AV,A1245,'CONTRATOS 2016'!$AI:AI,"&gt;=1")</f>
        <v>0</v>
      </c>
      <c r="E1245" s="20">
        <f>SUMIFS('CONTRATOS 2016'!$AI:AI,'CONTRATOS 2016'!$AV:AV,A1245)</f>
        <v>0</v>
      </c>
    </row>
    <row r="1246" spans="1:5" x14ac:dyDescent="0.2">
      <c r="A1246" s="23" t="s">
        <v>887</v>
      </c>
      <c r="B1246" s="8">
        <v>73123585</v>
      </c>
      <c r="C1246" s="25" t="s">
        <v>188</v>
      </c>
      <c r="D1246" s="21">
        <f>COUNTIFS('CONTRATOS 2016'!AV:AV,A1246,'CONTRATOS 2016'!$AI:AI,"&gt;=1")</f>
        <v>0</v>
      </c>
      <c r="E1246" s="20">
        <f>SUMIFS('CONTRATOS 2016'!$AI:AI,'CONTRATOS 2016'!$AV:AV,A1246)</f>
        <v>0</v>
      </c>
    </row>
    <row r="1247" spans="1:5" x14ac:dyDescent="0.2">
      <c r="A1247" s="23" t="s">
        <v>1330</v>
      </c>
      <c r="B1247" s="8">
        <v>1026555510</v>
      </c>
      <c r="C1247" s="25" t="s">
        <v>175</v>
      </c>
      <c r="D1247" s="21">
        <f>COUNTIFS('CONTRATOS 2016'!AV:AV,A1247,'CONTRATOS 2016'!$AI:AI,"&gt;=1")</f>
        <v>0</v>
      </c>
      <c r="E1247" s="20">
        <f>SUMIFS('CONTRATOS 2016'!$AI:AI,'CONTRATOS 2016'!$AV:AV,A1247)</f>
        <v>0</v>
      </c>
    </row>
    <row r="1248" spans="1:5" x14ac:dyDescent="0.2">
      <c r="A1248" s="23" t="s">
        <v>821</v>
      </c>
      <c r="B1248" s="8">
        <v>60349875</v>
      </c>
      <c r="C1248" s="25" t="s">
        <v>211</v>
      </c>
      <c r="D1248" s="21">
        <f>COUNTIFS('CONTRATOS 2016'!AV:AV,A1248,'CONTRATOS 2016'!$AI:AI,"&gt;=1")</f>
        <v>0</v>
      </c>
      <c r="E1248" s="20">
        <f>SUMIFS('CONTRATOS 2016'!$AI:AI,'CONTRATOS 2016'!$AV:AV,A1248)</f>
        <v>0</v>
      </c>
    </row>
    <row r="1249" spans="1:5" x14ac:dyDescent="0.2">
      <c r="A1249" s="23" t="s">
        <v>58</v>
      </c>
      <c r="B1249" s="8">
        <v>1077438612</v>
      </c>
      <c r="C1249" s="25" t="s">
        <v>269</v>
      </c>
      <c r="D1249" s="21">
        <f>COUNTIFS('CONTRATOS 2016'!AV:AV,A1249,'CONTRATOS 2016'!$AI:AI,"&gt;=1")</f>
        <v>0</v>
      </c>
      <c r="E1249" s="20">
        <f>SUMIFS('CONTRATOS 2016'!$AI:AI,'CONTRATOS 2016'!$AV:AV,A1249)</f>
        <v>0</v>
      </c>
    </row>
    <row r="1250" spans="1:5" x14ac:dyDescent="0.2">
      <c r="A1250" s="23" t="s">
        <v>383</v>
      </c>
      <c r="B1250" s="8">
        <v>11275391</v>
      </c>
      <c r="C1250" s="25" t="s">
        <v>214</v>
      </c>
      <c r="D1250" s="21">
        <f>COUNTIFS('CONTRATOS 2016'!AV:AV,A1250,'CONTRATOS 2016'!$AI:AI,"&gt;=1")</f>
        <v>0</v>
      </c>
      <c r="E1250" s="20">
        <f>SUMIFS('CONTRATOS 2016'!$AI:AI,'CONTRATOS 2016'!$AV:AV,A1250)</f>
        <v>0</v>
      </c>
    </row>
    <row r="1251" spans="1:5" x14ac:dyDescent="0.2">
      <c r="A1251" s="23" t="s">
        <v>879</v>
      </c>
      <c r="B1251" s="8">
        <v>72244410</v>
      </c>
      <c r="C1251" s="25" t="s">
        <v>283</v>
      </c>
      <c r="D1251" s="21">
        <f>COUNTIFS('CONTRATOS 2016'!AV:AV,A1251,'CONTRATOS 2016'!$AI:AI,"&gt;=1")</f>
        <v>0</v>
      </c>
      <c r="E1251" s="20">
        <f>SUMIFS('CONTRATOS 2016'!$AI:AI,'CONTRATOS 2016'!$AV:AV,A1251)</f>
        <v>0</v>
      </c>
    </row>
    <row r="1252" spans="1:5" x14ac:dyDescent="0.2">
      <c r="A1252" s="23" t="s">
        <v>534</v>
      </c>
      <c r="B1252" s="8">
        <v>27603432</v>
      </c>
      <c r="C1252" s="25" t="s">
        <v>249</v>
      </c>
      <c r="D1252" s="21">
        <f>COUNTIFS('CONTRATOS 2016'!AV:AV,A1252,'CONTRATOS 2016'!$AI:AI,"&gt;=1")</f>
        <v>0</v>
      </c>
      <c r="E1252" s="20">
        <f>SUMIFS('CONTRATOS 2016'!$AI:AI,'CONTRATOS 2016'!$AV:AV,A1252)</f>
        <v>0</v>
      </c>
    </row>
    <row r="1253" spans="1:5" x14ac:dyDescent="0.2">
      <c r="A1253" s="23" t="s">
        <v>122</v>
      </c>
      <c r="B1253" s="8">
        <v>52228024</v>
      </c>
      <c r="C1253" s="25" t="s">
        <v>244</v>
      </c>
      <c r="D1253" s="21">
        <f>COUNTIFS('CONTRATOS 2016'!AV:AV,A1253,'CONTRATOS 2016'!$AI:AI,"&gt;=1")</f>
        <v>0</v>
      </c>
      <c r="E1253" s="20">
        <f>SUMIFS('CONTRATOS 2016'!$AI:AI,'CONTRATOS 2016'!$AV:AV,A1253)</f>
        <v>0</v>
      </c>
    </row>
    <row r="1254" spans="1:5" x14ac:dyDescent="0.2">
      <c r="A1254" s="23" t="s">
        <v>837</v>
      </c>
      <c r="B1254" s="8">
        <v>65767693</v>
      </c>
      <c r="C1254" s="25" t="s">
        <v>189</v>
      </c>
      <c r="D1254" s="21">
        <f>COUNTIFS('CONTRATOS 2016'!AV:AV,A1254,'CONTRATOS 2016'!$AI:AI,"&gt;=1")</f>
        <v>0</v>
      </c>
      <c r="E1254" s="20">
        <f>SUMIFS('CONTRATOS 2016'!$AI:AI,'CONTRATOS 2016'!$AV:AV,A1254)</f>
        <v>0</v>
      </c>
    </row>
    <row r="1255" spans="1:5" x14ac:dyDescent="0.2">
      <c r="A1255" s="23" t="s">
        <v>647</v>
      </c>
      <c r="B1255" s="8">
        <v>46668764</v>
      </c>
      <c r="C1255" s="25" t="s">
        <v>254</v>
      </c>
      <c r="D1255" s="21">
        <f>COUNTIFS('CONTRATOS 2016'!AV:AV,A1255,'CONTRATOS 2016'!$AI:AI,"&gt;=1")</f>
        <v>0</v>
      </c>
      <c r="E1255" s="20">
        <f>SUMIFS('CONTRATOS 2016'!$AI:AI,'CONTRATOS 2016'!$AV:AV,A1255)</f>
        <v>0</v>
      </c>
    </row>
    <row r="1256" spans="1:5" x14ac:dyDescent="0.2">
      <c r="A1256" s="23" t="s">
        <v>1380</v>
      </c>
      <c r="B1256" s="8">
        <v>1052956691</v>
      </c>
      <c r="C1256" s="25" t="s">
        <v>203</v>
      </c>
      <c r="D1256" s="21">
        <f>COUNTIFS('CONTRATOS 2016'!AV:AV,A1256,'CONTRATOS 2016'!$AI:AI,"&gt;=1")</f>
        <v>0</v>
      </c>
      <c r="E1256" s="20">
        <f>SUMIFS('CONTRATOS 2016'!$AI:AI,'CONTRATOS 2016'!$AV:AV,A1256)</f>
        <v>0</v>
      </c>
    </row>
    <row r="1257" spans="1:5" x14ac:dyDescent="0.2">
      <c r="A1257" s="23" t="s">
        <v>35</v>
      </c>
      <c r="B1257" s="8">
        <v>91157342</v>
      </c>
      <c r="C1257" s="25" t="s">
        <v>195</v>
      </c>
      <c r="D1257" s="21">
        <f>COUNTIFS('CONTRATOS 2016'!AV:AV,A1257,'CONTRATOS 2016'!$AI:AI,"&gt;=1")</f>
        <v>0</v>
      </c>
      <c r="E1257" s="20">
        <f>SUMIFS('CONTRATOS 2016'!$AI:AI,'CONTRATOS 2016'!$AV:AV,A1257)</f>
        <v>0</v>
      </c>
    </row>
    <row r="1258" spans="1:5" x14ac:dyDescent="0.2">
      <c r="A1258" s="23" t="s">
        <v>1059</v>
      </c>
      <c r="B1258" s="8">
        <v>80031617</v>
      </c>
      <c r="C1258" s="25" t="s">
        <v>162</v>
      </c>
      <c r="D1258" s="21">
        <f>COUNTIFS('CONTRATOS 2016'!AV:AV,A1258,'CONTRATOS 2016'!$AI:AI,"&gt;=1")</f>
        <v>0</v>
      </c>
      <c r="E1258" s="20">
        <f>SUMIFS('CONTRATOS 2016'!$AI:AI,'CONTRATOS 2016'!$AV:AV,A1258)</f>
        <v>0</v>
      </c>
    </row>
    <row r="1259" spans="1:5" x14ac:dyDescent="0.2">
      <c r="A1259" s="23" t="s">
        <v>573</v>
      </c>
      <c r="B1259" s="8">
        <v>36067049</v>
      </c>
      <c r="C1259" s="25" t="s">
        <v>164</v>
      </c>
      <c r="D1259" s="21">
        <f>COUNTIFS('CONTRATOS 2016'!AV:AV,A1259,'CONTRATOS 2016'!$AI:AI,"&gt;=1")</f>
        <v>0</v>
      </c>
      <c r="E1259" s="20">
        <f>SUMIFS('CONTRATOS 2016'!$AI:AI,'CONTRATOS 2016'!$AV:AV,A1259)</f>
        <v>0</v>
      </c>
    </row>
    <row r="1260" spans="1:5" x14ac:dyDescent="0.2">
      <c r="A1260" s="23" t="s">
        <v>1357</v>
      </c>
      <c r="B1260" s="8">
        <v>1032413049</v>
      </c>
      <c r="C1260" s="25" t="s">
        <v>162</v>
      </c>
      <c r="D1260" s="21">
        <f>COUNTIFS('CONTRATOS 2016'!AV:AV,A1260,'CONTRATOS 2016'!$AI:AI,"&gt;=1")</f>
        <v>0</v>
      </c>
      <c r="E1260" s="20">
        <f>SUMIFS('CONTRATOS 2016'!$AI:AI,'CONTRATOS 2016'!$AV:AV,A1260)</f>
        <v>0</v>
      </c>
    </row>
    <row r="1261" spans="1:5" x14ac:dyDescent="0.2">
      <c r="A1261" s="23" t="s">
        <v>1377</v>
      </c>
      <c r="B1261" s="8">
        <v>1047427015</v>
      </c>
      <c r="C1261" s="25" t="s">
        <v>168</v>
      </c>
      <c r="D1261" s="21">
        <f>COUNTIFS('CONTRATOS 2016'!AV:AV,A1261,'CONTRATOS 2016'!$AI:AI,"&gt;=1")</f>
        <v>0</v>
      </c>
      <c r="E1261" s="20">
        <f>SUMIFS('CONTRATOS 2016'!$AI:AI,'CONTRATOS 2016'!$AV:AV,A1261)</f>
        <v>0</v>
      </c>
    </row>
    <row r="1262" spans="1:5" x14ac:dyDescent="0.2">
      <c r="A1262" s="23" t="s">
        <v>835</v>
      </c>
      <c r="B1262" s="8">
        <v>64701923</v>
      </c>
      <c r="C1262" s="25" t="s">
        <v>162</v>
      </c>
      <c r="D1262" s="21">
        <f>COUNTIFS('CONTRATOS 2016'!AV:AV,A1262,'CONTRATOS 2016'!$AI:AI,"&gt;=1")</f>
        <v>0</v>
      </c>
      <c r="E1262" s="20">
        <f>SUMIFS('CONTRATOS 2016'!$AI:AI,'CONTRATOS 2016'!$AV:AV,A1262)</f>
        <v>0</v>
      </c>
    </row>
    <row r="1263" spans="1:5" x14ac:dyDescent="0.2">
      <c r="A1263" s="23" t="s">
        <v>981</v>
      </c>
      <c r="B1263" s="8">
        <v>79590411</v>
      </c>
      <c r="C1263" s="25" t="s">
        <v>162</v>
      </c>
      <c r="D1263" s="21">
        <f>COUNTIFS('CONTRATOS 2016'!AV:AV,A1263,'CONTRATOS 2016'!$AI:AI,"&gt;=1")</f>
        <v>0</v>
      </c>
      <c r="E1263" s="20">
        <f>SUMIFS('CONTRATOS 2016'!$AI:AI,'CONTRATOS 2016'!$AV:AV,A1263)</f>
        <v>0</v>
      </c>
    </row>
    <row r="1264" spans="1:5" x14ac:dyDescent="0.2">
      <c r="A1264" s="23" t="s">
        <v>1266</v>
      </c>
      <c r="B1264" s="8">
        <v>1010181117</v>
      </c>
      <c r="C1264" s="25" t="s">
        <v>162</v>
      </c>
      <c r="D1264" s="21">
        <f>COUNTIFS('CONTRATOS 2016'!AV:AV,A1264,'CONTRATOS 2016'!$AI:AI,"&gt;=1")</f>
        <v>0</v>
      </c>
      <c r="E1264" s="20">
        <f>SUMIFS('CONTRATOS 2016'!$AI:AI,'CONTRATOS 2016'!$AV:AV,A1264)</f>
        <v>0</v>
      </c>
    </row>
    <row r="1265" spans="1:5" x14ac:dyDescent="0.2">
      <c r="A1265" s="23" t="s">
        <v>579</v>
      </c>
      <c r="B1265" s="8">
        <v>36718392</v>
      </c>
      <c r="C1265" s="25" t="s">
        <v>192</v>
      </c>
      <c r="D1265" s="21">
        <f>COUNTIFS('CONTRATOS 2016'!AV:AV,A1265,'CONTRATOS 2016'!$AI:AI,"&gt;=1")</f>
        <v>0</v>
      </c>
      <c r="E1265" s="20">
        <f>SUMIFS('CONTRATOS 2016'!$AI:AI,'CONTRATOS 2016'!$AV:AV,A1265)</f>
        <v>0</v>
      </c>
    </row>
    <row r="1266" spans="1:5" x14ac:dyDescent="0.2">
      <c r="A1266" s="23" t="s">
        <v>1302</v>
      </c>
      <c r="B1266" s="8">
        <v>1018439036</v>
      </c>
      <c r="C1266" s="25" t="s">
        <v>162</v>
      </c>
      <c r="D1266" s="21">
        <f>COUNTIFS('CONTRATOS 2016'!AV:AV,A1266,'CONTRATOS 2016'!$AI:AI,"&gt;=1")</f>
        <v>0</v>
      </c>
      <c r="E1266" s="20">
        <f>SUMIFS('CONTRATOS 2016'!$AI:AI,'CONTRATOS 2016'!$AV:AV,A1266)</f>
        <v>0</v>
      </c>
    </row>
    <row r="1267" spans="1:5" x14ac:dyDescent="0.2">
      <c r="A1267" s="23" t="s">
        <v>845</v>
      </c>
      <c r="B1267" s="8">
        <v>66967459</v>
      </c>
      <c r="C1267" s="25" t="s">
        <v>166</v>
      </c>
      <c r="D1267" s="21">
        <f>COUNTIFS('CONTRATOS 2016'!AV:AV,A1267,'CONTRATOS 2016'!$AI:AI,"&gt;=1")</f>
        <v>0</v>
      </c>
      <c r="E1267" s="20">
        <f>SUMIFS('CONTRATOS 2016'!$AI:AI,'CONTRATOS 2016'!$AV:AV,A1267)</f>
        <v>0</v>
      </c>
    </row>
    <row r="1268" spans="1:5" x14ac:dyDescent="0.2">
      <c r="A1268" s="23" t="s">
        <v>507</v>
      </c>
      <c r="B1268" s="8">
        <v>21183334</v>
      </c>
      <c r="C1268" s="25" t="s">
        <v>198</v>
      </c>
      <c r="D1268" s="21">
        <f>COUNTIFS('CONTRATOS 2016'!AV:AV,A1268,'CONTRATOS 2016'!$AI:AI,"&gt;=1")</f>
        <v>0</v>
      </c>
      <c r="E1268" s="20">
        <f>SUMIFS('CONTRATOS 2016'!$AI:AI,'CONTRATOS 2016'!$AV:AV,A1268)</f>
        <v>0</v>
      </c>
    </row>
    <row r="1269" spans="1:5" x14ac:dyDescent="0.2">
      <c r="A1269" s="23" t="s">
        <v>681</v>
      </c>
      <c r="B1269" s="8">
        <v>51989462</v>
      </c>
      <c r="C1269" s="25" t="s">
        <v>162</v>
      </c>
      <c r="D1269" s="21">
        <f>COUNTIFS('CONTRATOS 2016'!AV:AV,A1269,'CONTRATOS 2016'!$AI:AI,"&gt;=1")</f>
        <v>0</v>
      </c>
      <c r="E1269" s="20">
        <f>SUMIFS('CONTRATOS 2016'!$AI:AI,'CONTRATOS 2016'!$AV:AV,A1269)</f>
        <v>0</v>
      </c>
    </row>
    <row r="1270" spans="1:5" x14ac:dyDescent="0.2">
      <c r="A1270" s="23" t="s">
        <v>810</v>
      </c>
      <c r="B1270" s="8">
        <v>56054902</v>
      </c>
      <c r="C1270" s="25" t="s">
        <v>218</v>
      </c>
      <c r="D1270" s="21">
        <f>COUNTIFS('CONTRATOS 2016'!AV:AV,A1270,'CONTRATOS 2016'!$AI:AI,"&gt;=1")</f>
        <v>0</v>
      </c>
      <c r="E1270" s="20">
        <f>SUMIFS('CONTRATOS 2016'!$AI:AI,'CONTRATOS 2016'!$AV:AV,A1270)</f>
        <v>0</v>
      </c>
    </row>
    <row r="1271" spans="1:5" x14ac:dyDescent="0.2">
      <c r="A1271" s="23" t="s">
        <v>1098</v>
      </c>
      <c r="B1271" s="8">
        <v>80221863</v>
      </c>
      <c r="C1271" s="25" t="s">
        <v>172</v>
      </c>
      <c r="D1271" s="21">
        <f>COUNTIFS('CONTRATOS 2016'!AV:AV,A1271,'CONTRATOS 2016'!$AI:AI,"&gt;=1")</f>
        <v>0</v>
      </c>
      <c r="E1271" s="20">
        <f>SUMIFS('CONTRATOS 2016'!$AI:AI,'CONTRATOS 2016'!$AV:AV,A1271)</f>
        <v>0</v>
      </c>
    </row>
    <row r="1272" spans="1:5" x14ac:dyDescent="0.2">
      <c r="A1272" s="23" t="s">
        <v>1210</v>
      </c>
      <c r="B1272" s="8">
        <v>91531562</v>
      </c>
      <c r="C1272" s="25" t="s">
        <v>162</v>
      </c>
      <c r="D1272" s="21">
        <f>COUNTIFS('CONTRATOS 2016'!AV:AV,A1272,'CONTRATOS 2016'!$AI:AI,"&gt;=1")</f>
        <v>0</v>
      </c>
      <c r="E1272" s="20">
        <f>SUMIFS('CONTRATOS 2016'!$AI:AI,'CONTRATOS 2016'!$AV:AV,A1272)</f>
        <v>0</v>
      </c>
    </row>
    <row r="1273" spans="1:5" x14ac:dyDescent="0.2">
      <c r="A1273" s="23" t="s">
        <v>826</v>
      </c>
      <c r="B1273" s="8">
        <v>63312971</v>
      </c>
      <c r="C1273" s="25" t="s">
        <v>185</v>
      </c>
      <c r="D1273" s="21">
        <f>COUNTIFS('CONTRATOS 2016'!AV:AV,A1273,'CONTRATOS 2016'!$AI:AI,"&gt;=1")</f>
        <v>0</v>
      </c>
      <c r="E1273" s="20">
        <f>SUMIFS('CONTRATOS 2016'!$AI:AI,'CONTRATOS 2016'!$AV:AV,A1273)</f>
        <v>0</v>
      </c>
    </row>
    <row r="1274" spans="1:5" x14ac:dyDescent="0.2">
      <c r="A1274" s="23" t="s">
        <v>813</v>
      </c>
      <c r="B1274" s="8">
        <v>59586370</v>
      </c>
      <c r="C1274" s="25" t="s">
        <v>223</v>
      </c>
      <c r="D1274" s="21">
        <f>COUNTIFS('CONTRATOS 2016'!AV:AV,A1274,'CONTRATOS 2016'!$AI:AI,"&gt;=1")</f>
        <v>0</v>
      </c>
      <c r="E1274" s="20">
        <f>SUMIFS('CONTRATOS 2016'!$AI:AI,'CONTRATOS 2016'!$AV:AV,A1274)</f>
        <v>0</v>
      </c>
    </row>
    <row r="1275" spans="1:5" x14ac:dyDescent="0.2">
      <c r="A1275" s="23" t="s">
        <v>559</v>
      </c>
      <c r="B1275" s="8">
        <v>32907154</v>
      </c>
      <c r="C1275" s="25" t="s">
        <v>250</v>
      </c>
      <c r="D1275" s="21">
        <f>COUNTIFS('CONTRATOS 2016'!AV:AV,A1275,'CONTRATOS 2016'!$AI:AI,"&gt;=1")</f>
        <v>0</v>
      </c>
      <c r="E1275" s="20">
        <f>SUMIFS('CONTRATOS 2016'!$AI:AI,'CONTRATOS 2016'!$AV:AV,A1275)</f>
        <v>0</v>
      </c>
    </row>
    <row r="1276" spans="1:5" x14ac:dyDescent="0.2">
      <c r="A1276" s="23" t="s">
        <v>1342</v>
      </c>
      <c r="B1276" s="8">
        <v>1031134061</v>
      </c>
      <c r="C1276" s="25" t="s">
        <v>162</v>
      </c>
      <c r="D1276" s="21">
        <f>COUNTIFS('CONTRATOS 2016'!AV:AV,A1276,'CONTRATOS 2016'!$AI:AI,"&gt;=1")</f>
        <v>0</v>
      </c>
      <c r="E1276" s="20">
        <f>SUMIFS('CONTRATOS 2016'!$AI:AI,'CONTRATOS 2016'!$AV:AV,A1276)</f>
        <v>0</v>
      </c>
    </row>
    <row r="1277" spans="1:5" x14ac:dyDescent="0.2">
      <c r="A1277" s="23" t="s">
        <v>1324</v>
      </c>
      <c r="B1277" s="8">
        <v>1023904441</v>
      </c>
      <c r="C1277" s="25" t="s">
        <v>162</v>
      </c>
      <c r="D1277" s="21">
        <f>COUNTIFS('CONTRATOS 2016'!AV:AV,A1277,'CONTRATOS 2016'!$AI:AI,"&gt;=1")</f>
        <v>0</v>
      </c>
      <c r="E1277" s="20">
        <f>SUMIFS('CONTRATOS 2016'!$AI:AI,'CONTRATOS 2016'!$AV:AV,A1277)</f>
        <v>0</v>
      </c>
    </row>
    <row r="1278" spans="1:5" x14ac:dyDescent="0.2">
      <c r="A1278" s="23" t="s">
        <v>678</v>
      </c>
      <c r="B1278" s="8">
        <v>51939788</v>
      </c>
      <c r="C1278" s="25" t="s">
        <v>264</v>
      </c>
      <c r="D1278" s="21">
        <f>COUNTIFS('CONTRATOS 2016'!AV:AV,A1278,'CONTRATOS 2016'!$AI:AI,"&gt;=1")</f>
        <v>0</v>
      </c>
      <c r="E1278" s="20">
        <f>SUMIFS('CONTRATOS 2016'!$AI:AI,'CONTRATOS 2016'!$AV:AV,A1278)</f>
        <v>0</v>
      </c>
    </row>
    <row r="1279" spans="1:5" x14ac:dyDescent="0.2">
      <c r="A1279" s="23" t="s">
        <v>1280</v>
      </c>
      <c r="B1279" s="8">
        <v>1014186141</v>
      </c>
      <c r="C1279" s="25" t="s">
        <v>191</v>
      </c>
      <c r="D1279" s="21">
        <f>COUNTIFS('CONTRATOS 2016'!AV:AV,A1279,'CONTRATOS 2016'!$AI:AI,"&gt;=1")</f>
        <v>0</v>
      </c>
      <c r="E1279" s="20">
        <f>SUMIFS('CONTRATOS 2016'!$AI:AI,'CONTRATOS 2016'!$AV:AV,A1279)</f>
        <v>0</v>
      </c>
    </row>
    <row r="1280" spans="1:5" x14ac:dyDescent="0.2">
      <c r="C1280" s="1"/>
      <c r="D1280" s="1">
        <f>SUBTOTAL(9,D3:D1279)</f>
        <v>96</v>
      </c>
    </row>
    <row r="1281" spans="4:4" x14ac:dyDescent="0.2">
      <c r="D1281" s="1">
        <f>233-D1280</f>
        <v>137</v>
      </c>
    </row>
  </sheetData>
  <autoFilter ref="A2:E1281"/>
  <sortState ref="A488:J495">
    <sortCondition ref="A488"/>
  </sortState>
  <printOptions horizontalCentered="1" verticalCentered="1"/>
  <pageMargins left="0.70866141732283472" right="0.70866141732283472" top="0.39370078740157483" bottom="0.59055118110236227" header="0.31496062992125984" footer="0.31496062992125984"/>
  <pageSetup paperSize="14" scale="86" orientation="landscape" r:id="rId1"/>
  <headerFooter>
    <oddFooter>&amp;RMYPP
&amp;N
&amp;D</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83"/>
  <sheetViews>
    <sheetView topLeftCell="A55" workbookViewId="0">
      <selection activeCell="D71" sqref="D71:D76"/>
    </sheetView>
  </sheetViews>
  <sheetFormatPr baseColWidth="10" defaultRowHeight="15" x14ac:dyDescent="0.25"/>
  <cols>
    <col min="1" max="2" width="3.140625" customWidth="1"/>
    <col min="3" max="3" width="22.5703125" customWidth="1"/>
    <col min="4" max="4" width="6" style="44" customWidth="1"/>
    <col min="5" max="5" width="37.85546875" customWidth="1"/>
    <col min="6" max="6" width="7.7109375" style="44" customWidth="1"/>
    <col min="7" max="7" width="31.5703125" customWidth="1"/>
    <col min="8" max="8" width="7.42578125" customWidth="1"/>
    <col min="11" max="11" width="5" style="44" customWidth="1"/>
  </cols>
  <sheetData>
    <row r="1" spans="2:15" x14ac:dyDescent="0.25">
      <c r="C1" t="s">
        <v>1620</v>
      </c>
      <c r="E1" t="s">
        <v>1510</v>
      </c>
      <c r="G1" t="s">
        <v>1612</v>
      </c>
      <c r="I1" t="s">
        <v>2447</v>
      </c>
      <c r="L1" t="s">
        <v>2100</v>
      </c>
      <c r="O1" t="s">
        <v>2468</v>
      </c>
    </row>
    <row r="2" spans="2:15" x14ac:dyDescent="0.25">
      <c r="B2" s="44">
        <v>1</v>
      </c>
      <c r="C2" t="s">
        <v>2451</v>
      </c>
      <c r="D2" s="44">
        <v>1</v>
      </c>
      <c r="E2" t="s">
        <v>2361</v>
      </c>
      <c r="F2" s="44">
        <v>1</v>
      </c>
      <c r="G2" t="s">
        <v>2429</v>
      </c>
      <c r="H2" s="44">
        <v>1</v>
      </c>
      <c r="I2" t="s">
        <v>2457</v>
      </c>
      <c r="K2" s="44">
        <v>1</v>
      </c>
      <c r="L2" t="s">
        <v>2456</v>
      </c>
      <c r="N2" s="44">
        <v>1</v>
      </c>
    </row>
    <row r="3" spans="2:15" x14ac:dyDescent="0.25">
      <c r="B3" s="44">
        <v>2</v>
      </c>
      <c r="C3" t="s">
        <v>2449</v>
      </c>
      <c r="D3" s="44">
        <v>2</v>
      </c>
      <c r="E3" t="s">
        <v>2362</v>
      </c>
      <c r="F3" s="44">
        <v>2</v>
      </c>
      <c r="G3" t="s">
        <v>2430</v>
      </c>
      <c r="H3" s="44">
        <v>2</v>
      </c>
      <c r="I3" t="s">
        <v>2458</v>
      </c>
      <c r="K3" s="44" t="s">
        <v>2448</v>
      </c>
      <c r="N3" s="44">
        <v>2</v>
      </c>
      <c r="O3" t="s">
        <v>2469</v>
      </c>
    </row>
    <row r="4" spans="2:15" x14ac:dyDescent="0.25">
      <c r="B4" s="44"/>
      <c r="D4" s="44">
        <v>3</v>
      </c>
      <c r="E4" t="s">
        <v>2363</v>
      </c>
      <c r="F4" s="44">
        <v>3</v>
      </c>
      <c r="G4" t="s">
        <v>2431</v>
      </c>
      <c r="H4" s="44">
        <v>3</v>
      </c>
      <c r="I4" t="s">
        <v>2459</v>
      </c>
      <c r="K4" s="44" t="s">
        <v>2448</v>
      </c>
      <c r="N4" s="44"/>
    </row>
    <row r="5" spans="2:15" x14ac:dyDescent="0.25">
      <c r="B5" s="44"/>
      <c r="D5" s="44">
        <v>4</v>
      </c>
      <c r="E5" t="s">
        <v>2364</v>
      </c>
      <c r="F5" s="44">
        <v>4</v>
      </c>
      <c r="G5" t="s">
        <v>2432</v>
      </c>
      <c r="H5" s="44">
        <v>4</v>
      </c>
      <c r="I5" t="s">
        <v>2460</v>
      </c>
      <c r="K5" s="44" t="s">
        <v>2448</v>
      </c>
      <c r="N5" s="44"/>
    </row>
    <row r="6" spans="2:15" x14ac:dyDescent="0.25">
      <c r="B6" s="44"/>
      <c r="D6" s="44">
        <v>5</v>
      </c>
      <c r="E6" t="s">
        <v>2365</v>
      </c>
      <c r="F6" s="44">
        <v>5</v>
      </c>
      <c r="G6" t="s">
        <v>2433</v>
      </c>
      <c r="H6" s="44">
        <v>5</v>
      </c>
      <c r="I6" t="s">
        <v>2461</v>
      </c>
      <c r="K6" s="44" t="s">
        <v>2448</v>
      </c>
      <c r="N6" s="44"/>
    </row>
    <row r="7" spans="2:15" x14ac:dyDescent="0.25">
      <c r="B7" s="44"/>
      <c r="D7" s="44">
        <v>6</v>
      </c>
      <c r="E7" t="s">
        <v>2366</v>
      </c>
      <c r="F7" s="44">
        <v>6</v>
      </c>
      <c r="G7" t="s">
        <v>2434</v>
      </c>
      <c r="H7" s="44">
        <v>6</v>
      </c>
      <c r="I7" t="s">
        <v>2462</v>
      </c>
      <c r="K7" s="44" t="s">
        <v>2448</v>
      </c>
      <c r="N7" s="44"/>
    </row>
    <row r="8" spans="2:15" x14ac:dyDescent="0.25">
      <c r="B8" s="44"/>
      <c r="D8" s="44">
        <v>7</v>
      </c>
      <c r="E8" t="s">
        <v>2367</v>
      </c>
      <c r="F8" s="44">
        <v>7</v>
      </c>
      <c r="G8" t="s">
        <v>2435</v>
      </c>
      <c r="H8" s="44">
        <v>7</v>
      </c>
      <c r="I8" t="s">
        <v>2463</v>
      </c>
      <c r="K8" s="44" t="s">
        <v>2448</v>
      </c>
      <c r="N8" s="44"/>
    </row>
    <row r="9" spans="2:15" x14ac:dyDescent="0.25">
      <c r="B9" s="44"/>
      <c r="D9" s="44">
        <v>8</v>
      </c>
      <c r="E9" t="s">
        <v>2369</v>
      </c>
      <c r="F9" s="44">
        <v>8</v>
      </c>
      <c r="G9" t="s">
        <v>2436</v>
      </c>
      <c r="H9" s="44">
        <v>8</v>
      </c>
      <c r="I9" t="s">
        <v>2464</v>
      </c>
      <c r="K9" s="44" t="s">
        <v>2448</v>
      </c>
      <c r="N9" s="44"/>
    </row>
    <row r="10" spans="2:15" x14ac:dyDescent="0.25">
      <c r="B10" s="44"/>
      <c r="D10" s="44">
        <v>9</v>
      </c>
      <c r="F10" s="44">
        <v>9</v>
      </c>
      <c r="G10" t="s">
        <v>2437</v>
      </c>
      <c r="H10" s="44">
        <v>9</v>
      </c>
      <c r="I10" t="s">
        <v>2465</v>
      </c>
      <c r="K10" s="44" t="s">
        <v>2448</v>
      </c>
      <c r="N10" s="44"/>
    </row>
    <row r="11" spans="2:15" x14ac:dyDescent="0.25">
      <c r="B11" s="44"/>
      <c r="D11" s="44">
        <v>10</v>
      </c>
      <c r="E11" t="s">
        <v>2368</v>
      </c>
      <c r="F11" s="44">
        <v>10</v>
      </c>
      <c r="G11" t="s">
        <v>2438</v>
      </c>
      <c r="H11" s="44">
        <v>10</v>
      </c>
      <c r="I11" t="s">
        <v>2466</v>
      </c>
      <c r="K11" s="44" t="s">
        <v>2448</v>
      </c>
      <c r="N11" s="44"/>
    </row>
    <row r="12" spans="2:15" x14ac:dyDescent="0.25">
      <c r="B12" s="44"/>
      <c r="D12" s="44">
        <f>D11+1</f>
        <v>11</v>
      </c>
      <c r="E12" t="s">
        <v>2370</v>
      </c>
      <c r="F12" s="44">
        <v>11</v>
      </c>
      <c r="G12" t="s">
        <v>2439</v>
      </c>
      <c r="H12" s="44">
        <v>11</v>
      </c>
      <c r="I12" t="s">
        <v>2467</v>
      </c>
      <c r="K12" s="44" t="s">
        <v>2448</v>
      </c>
      <c r="N12" s="44"/>
    </row>
    <row r="13" spans="2:15" x14ac:dyDescent="0.25">
      <c r="B13" s="44"/>
      <c r="D13" s="44">
        <f t="shared" ref="D13:D76" si="0">D12+1</f>
        <v>12</v>
      </c>
      <c r="E13" t="s">
        <v>2371</v>
      </c>
      <c r="F13" s="44">
        <v>12</v>
      </c>
      <c r="G13" t="s">
        <v>2440</v>
      </c>
      <c r="H13" s="44">
        <v>12</v>
      </c>
      <c r="N13" s="44"/>
    </row>
    <row r="14" spans="2:15" x14ac:dyDescent="0.25">
      <c r="B14" s="44"/>
      <c r="D14" s="44">
        <f t="shared" si="0"/>
        <v>13</v>
      </c>
      <c r="E14" t="s">
        <v>2372</v>
      </c>
      <c r="F14" s="44">
        <v>13</v>
      </c>
      <c r="G14" t="s">
        <v>2441</v>
      </c>
      <c r="H14" s="44">
        <v>13</v>
      </c>
      <c r="N14" s="44"/>
    </row>
    <row r="15" spans="2:15" x14ac:dyDescent="0.25">
      <c r="B15" s="44"/>
      <c r="D15" s="44">
        <f t="shared" si="0"/>
        <v>14</v>
      </c>
      <c r="E15" t="s">
        <v>2373</v>
      </c>
      <c r="F15" s="44">
        <v>14</v>
      </c>
      <c r="G15" t="s">
        <v>2442</v>
      </c>
      <c r="H15" s="44">
        <v>14</v>
      </c>
      <c r="N15" s="44"/>
    </row>
    <row r="16" spans="2:15" x14ac:dyDescent="0.25">
      <c r="B16" s="44"/>
      <c r="D16" s="44">
        <f t="shared" si="0"/>
        <v>15</v>
      </c>
      <c r="E16" t="s">
        <v>2374</v>
      </c>
      <c r="F16" s="44">
        <v>15</v>
      </c>
      <c r="G16" t="s">
        <v>2443</v>
      </c>
      <c r="H16" s="44">
        <v>15</v>
      </c>
      <c r="N16" s="44"/>
    </row>
    <row r="17" spans="2:14" x14ac:dyDescent="0.25">
      <c r="B17" s="44"/>
      <c r="D17" s="44">
        <f t="shared" si="0"/>
        <v>16</v>
      </c>
      <c r="E17" t="s">
        <v>2375</v>
      </c>
      <c r="F17" s="44">
        <v>16</v>
      </c>
      <c r="G17" t="s">
        <v>2444</v>
      </c>
      <c r="H17" s="44">
        <v>16</v>
      </c>
      <c r="N17" s="44"/>
    </row>
    <row r="18" spans="2:14" x14ac:dyDescent="0.25">
      <c r="B18" s="44"/>
      <c r="D18" s="44">
        <f t="shared" si="0"/>
        <v>17</v>
      </c>
      <c r="E18" t="s">
        <v>2375</v>
      </c>
      <c r="F18" s="44">
        <v>17</v>
      </c>
      <c r="G18" t="s">
        <v>2445</v>
      </c>
      <c r="H18" s="44">
        <v>17</v>
      </c>
      <c r="N18" s="44"/>
    </row>
    <row r="19" spans="2:14" x14ac:dyDescent="0.25">
      <c r="B19" s="44"/>
      <c r="D19" s="44">
        <f t="shared" si="0"/>
        <v>18</v>
      </c>
      <c r="E19" t="s">
        <v>2376</v>
      </c>
      <c r="F19" s="44">
        <v>18</v>
      </c>
      <c r="G19" t="s">
        <v>2446</v>
      </c>
      <c r="H19" s="44">
        <v>18</v>
      </c>
      <c r="N19" s="44"/>
    </row>
    <row r="20" spans="2:14" x14ac:dyDescent="0.25">
      <c r="B20" s="44"/>
      <c r="D20" s="44">
        <f t="shared" si="0"/>
        <v>19</v>
      </c>
      <c r="E20" t="s">
        <v>2377</v>
      </c>
      <c r="F20" s="44" t="s">
        <v>2448</v>
      </c>
      <c r="N20" s="44"/>
    </row>
    <row r="21" spans="2:14" x14ac:dyDescent="0.25">
      <c r="B21" s="44"/>
      <c r="D21" s="44">
        <f t="shared" si="0"/>
        <v>20</v>
      </c>
      <c r="E21" t="s">
        <v>2378</v>
      </c>
      <c r="F21" s="44" t="s">
        <v>2448</v>
      </c>
      <c r="H21" s="44" t="s">
        <v>2448</v>
      </c>
      <c r="N21" s="44"/>
    </row>
    <row r="22" spans="2:14" x14ac:dyDescent="0.25">
      <c r="B22" s="44"/>
      <c r="D22" s="44">
        <f t="shared" si="0"/>
        <v>21</v>
      </c>
      <c r="E22" t="s">
        <v>2379</v>
      </c>
      <c r="F22" s="44" t="s">
        <v>2448</v>
      </c>
      <c r="H22" s="44" t="s">
        <v>2448</v>
      </c>
      <c r="N22" s="44"/>
    </row>
    <row r="23" spans="2:14" x14ac:dyDescent="0.25">
      <c r="D23" s="44">
        <f t="shared" si="0"/>
        <v>22</v>
      </c>
      <c r="E23" t="s">
        <v>2380</v>
      </c>
      <c r="F23" s="44" t="s">
        <v>2448</v>
      </c>
      <c r="H23" s="44" t="s">
        <v>2448</v>
      </c>
      <c r="N23" s="44"/>
    </row>
    <row r="24" spans="2:14" x14ac:dyDescent="0.25">
      <c r="D24" s="44">
        <f t="shared" si="0"/>
        <v>23</v>
      </c>
      <c r="E24" t="s">
        <v>2382</v>
      </c>
      <c r="F24" s="44" t="s">
        <v>2448</v>
      </c>
      <c r="H24" s="44" t="s">
        <v>2448</v>
      </c>
      <c r="N24" s="44"/>
    </row>
    <row r="25" spans="2:14" x14ac:dyDescent="0.25">
      <c r="D25" s="44">
        <f t="shared" si="0"/>
        <v>24</v>
      </c>
      <c r="E25" t="s">
        <v>2383</v>
      </c>
      <c r="F25" s="44" t="s">
        <v>2448</v>
      </c>
      <c r="H25" s="44" t="s">
        <v>2448</v>
      </c>
      <c r="N25" s="44"/>
    </row>
    <row r="26" spans="2:14" x14ac:dyDescent="0.25">
      <c r="D26" s="44">
        <f t="shared" si="0"/>
        <v>25</v>
      </c>
      <c r="E26" t="s">
        <v>2381</v>
      </c>
      <c r="F26" s="44" t="s">
        <v>2448</v>
      </c>
      <c r="H26" s="44" t="s">
        <v>2448</v>
      </c>
    </row>
    <row r="27" spans="2:14" x14ac:dyDescent="0.25">
      <c r="D27" s="44">
        <f t="shared" si="0"/>
        <v>26</v>
      </c>
      <c r="E27" t="s">
        <v>2385</v>
      </c>
      <c r="F27" s="44" t="s">
        <v>2448</v>
      </c>
      <c r="H27" s="44" t="s">
        <v>2448</v>
      </c>
    </row>
    <row r="28" spans="2:14" x14ac:dyDescent="0.25">
      <c r="D28" s="44">
        <f t="shared" si="0"/>
        <v>27</v>
      </c>
      <c r="E28" t="s">
        <v>2384</v>
      </c>
      <c r="F28" s="44" t="s">
        <v>2448</v>
      </c>
      <c r="H28" s="44" t="s">
        <v>2448</v>
      </c>
    </row>
    <row r="29" spans="2:14" x14ac:dyDescent="0.25">
      <c r="D29" s="44">
        <f t="shared" si="0"/>
        <v>28</v>
      </c>
      <c r="E29" t="s">
        <v>2386</v>
      </c>
      <c r="F29" s="44" t="s">
        <v>2448</v>
      </c>
      <c r="H29" s="44" t="s">
        <v>2448</v>
      </c>
    </row>
    <row r="30" spans="2:14" x14ac:dyDescent="0.25">
      <c r="D30" s="44">
        <f t="shared" si="0"/>
        <v>29</v>
      </c>
      <c r="E30" t="s">
        <v>2387</v>
      </c>
      <c r="F30" s="44" t="s">
        <v>2448</v>
      </c>
      <c r="H30" s="44" t="s">
        <v>2448</v>
      </c>
    </row>
    <row r="31" spans="2:14" x14ac:dyDescent="0.25">
      <c r="D31" s="44">
        <f t="shared" si="0"/>
        <v>30</v>
      </c>
      <c r="E31" t="s">
        <v>2388</v>
      </c>
      <c r="F31" s="44" t="s">
        <v>2448</v>
      </c>
      <c r="H31" s="44" t="s">
        <v>2448</v>
      </c>
    </row>
    <row r="32" spans="2:14" x14ac:dyDescent="0.25">
      <c r="D32" s="44">
        <f t="shared" si="0"/>
        <v>31</v>
      </c>
      <c r="E32" t="s">
        <v>2389</v>
      </c>
      <c r="F32" s="44" t="s">
        <v>2448</v>
      </c>
      <c r="H32" s="44" t="s">
        <v>2448</v>
      </c>
    </row>
    <row r="33" spans="4:8" x14ac:dyDescent="0.25">
      <c r="D33" s="44">
        <f t="shared" si="0"/>
        <v>32</v>
      </c>
      <c r="E33" t="s">
        <v>2390</v>
      </c>
      <c r="F33" s="44" t="s">
        <v>2448</v>
      </c>
      <c r="H33" s="44" t="s">
        <v>2448</v>
      </c>
    </row>
    <row r="34" spans="4:8" x14ac:dyDescent="0.25">
      <c r="D34" s="44">
        <f t="shared" si="0"/>
        <v>33</v>
      </c>
      <c r="E34" t="s">
        <v>2391</v>
      </c>
      <c r="F34" s="44" t="s">
        <v>2448</v>
      </c>
      <c r="H34" s="44" t="s">
        <v>2448</v>
      </c>
    </row>
    <row r="35" spans="4:8" x14ac:dyDescent="0.25">
      <c r="D35" s="44">
        <f t="shared" si="0"/>
        <v>34</v>
      </c>
      <c r="E35" t="s">
        <v>2392</v>
      </c>
      <c r="F35" s="44" t="s">
        <v>2448</v>
      </c>
      <c r="H35" s="44" t="s">
        <v>2448</v>
      </c>
    </row>
    <row r="36" spans="4:8" x14ac:dyDescent="0.25">
      <c r="D36" s="44">
        <f t="shared" si="0"/>
        <v>35</v>
      </c>
      <c r="E36" t="s">
        <v>2393</v>
      </c>
      <c r="F36" s="44" t="s">
        <v>2448</v>
      </c>
      <c r="H36" s="44" t="s">
        <v>2448</v>
      </c>
    </row>
    <row r="37" spans="4:8" x14ac:dyDescent="0.25">
      <c r="D37" s="44">
        <f t="shared" si="0"/>
        <v>36</v>
      </c>
      <c r="E37" t="s">
        <v>2394</v>
      </c>
      <c r="F37" s="44" t="s">
        <v>2448</v>
      </c>
      <c r="H37" s="44" t="s">
        <v>2448</v>
      </c>
    </row>
    <row r="38" spans="4:8" x14ac:dyDescent="0.25">
      <c r="D38" s="44">
        <f t="shared" si="0"/>
        <v>37</v>
      </c>
      <c r="E38" t="s">
        <v>2395</v>
      </c>
      <c r="F38" s="44" t="s">
        <v>2448</v>
      </c>
      <c r="H38" s="44" t="s">
        <v>2448</v>
      </c>
    </row>
    <row r="39" spans="4:8" x14ac:dyDescent="0.25">
      <c r="D39" s="44">
        <f t="shared" si="0"/>
        <v>38</v>
      </c>
      <c r="E39" t="s">
        <v>2396</v>
      </c>
      <c r="F39" s="44" t="s">
        <v>2448</v>
      </c>
      <c r="H39" s="44" t="s">
        <v>2448</v>
      </c>
    </row>
    <row r="40" spans="4:8" x14ac:dyDescent="0.25">
      <c r="D40" s="44">
        <f t="shared" si="0"/>
        <v>39</v>
      </c>
      <c r="E40" t="s">
        <v>2397</v>
      </c>
      <c r="F40" s="44" t="s">
        <v>2448</v>
      </c>
      <c r="H40" s="44" t="s">
        <v>2448</v>
      </c>
    </row>
    <row r="41" spans="4:8" x14ac:dyDescent="0.25">
      <c r="D41" s="44">
        <f t="shared" si="0"/>
        <v>40</v>
      </c>
      <c r="E41" t="s">
        <v>2398</v>
      </c>
      <c r="F41" s="44" t="s">
        <v>2448</v>
      </c>
      <c r="H41" s="44" t="s">
        <v>2448</v>
      </c>
    </row>
    <row r="42" spans="4:8" x14ac:dyDescent="0.25">
      <c r="D42" s="44">
        <f t="shared" si="0"/>
        <v>41</v>
      </c>
      <c r="E42" t="s">
        <v>2399</v>
      </c>
      <c r="F42" s="44" t="s">
        <v>2448</v>
      </c>
      <c r="H42" s="44" t="s">
        <v>2448</v>
      </c>
    </row>
    <row r="43" spans="4:8" x14ac:dyDescent="0.25">
      <c r="D43" s="44">
        <f t="shared" si="0"/>
        <v>42</v>
      </c>
      <c r="E43" t="s">
        <v>2400</v>
      </c>
      <c r="F43" s="44" t="s">
        <v>2448</v>
      </c>
      <c r="H43" s="44" t="s">
        <v>2448</v>
      </c>
    </row>
    <row r="44" spans="4:8" x14ac:dyDescent="0.25">
      <c r="D44" s="44">
        <f t="shared" si="0"/>
        <v>43</v>
      </c>
      <c r="E44" t="s">
        <v>2401</v>
      </c>
      <c r="F44" s="44" t="s">
        <v>2448</v>
      </c>
      <c r="H44" s="44" t="s">
        <v>2448</v>
      </c>
    </row>
    <row r="45" spans="4:8" x14ac:dyDescent="0.25">
      <c r="D45" s="44">
        <f t="shared" si="0"/>
        <v>44</v>
      </c>
      <c r="E45" t="s">
        <v>2402</v>
      </c>
      <c r="F45" s="44" t="s">
        <v>2448</v>
      </c>
      <c r="H45" s="44" t="s">
        <v>2448</v>
      </c>
    </row>
    <row r="46" spans="4:8" x14ac:dyDescent="0.25">
      <c r="D46" s="44">
        <f t="shared" si="0"/>
        <v>45</v>
      </c>
      <c r="E46" t="s">
        <v>2403</v>
      </c>
      <c r="F46" s="44" t="s">
        <v>2448</v>
      </c>
      <c r="H46" s="44" t="s">
        <v>2448</v>
      </c>
    </row>
    <row r="47" spans="4:8" x14ac:dyDescent="0.25">
      <c r="D47" s="44">
        <f t="shared" si="0"/>
        <v>46</v>
      </c>
      <c r="E47" t="s">
        <v>2404</v>
      </c>
      <c r="F47" s="44" t="s">
        <v>2448</v>
      </c>
      <c r="H47" s="44" t="s">
        <v>2448</v>
      </c>
    </row>
    <row r="48" spans="4:8" x14ac:dyDescent="0.25">
      <c r="D48" s="44">
        <f t="shared" si="0"/>
        <v>47</v>
      </c>
      <c r="E48" t="s">
        <v>2405</v>
      </c>
      <c r="F48" s="44" t="s">
        <v>2448</v>
      </c>
      <c r="H48" s="44" t="s">
        <v>2448</v>
      </c>
    </row>
    <row r="49" spans="4:8" x14ac:dyDescent="0.25">
      <c r="D49" s="44">
        <f t="shared" si="0"/>
        <v>48</v>
      </c>
      <c r="E49" t="s">
        <v>2406</v>
      </c>
      <c r="F49" s="44" t="s">
        <v>2448</v>
      </c>
      <c r="H49" s="44" t="s">
        <v>2448</v>
      </c>
    </row>
    <row r="50" spans="4:8" x14ac:dyDescent="0.25">
      <c r="D50" s="44">
        <f t="shared" si="0"/>
        <v>49</v>
      </c>
      <c r="E50" t="s">
        <v>2407</v>
      </c>
      <c r="F50" s="44" t="s">
        <v>2448</v>
      </c>
      <c r="H50" s="44" t="s">
        <v>2448</v>
      </c>
    </row>
    <row r="51" spans="4:8" x14ac:dyDescent="0.25">
      <c r="D51" s="44">
        <f t="shared" si="0"/>
        <v>50</v>
      </c>
      <c r="E51" t="s">
        <v>2408</v>
      </c>
      <c r="F51" s="44" t="s">
        <v>2448</v>
      </c>
      <c r="H51" s="44" t="s">
        <v>2448</v>
      </c>
    </row>
    <row r="52" spans="4:8" x14ac:dyDescent="0.25">
      <c r="D52" s="44">
        <f t="shared" si="0"/>
        <v>51</v>
      </c>
      <c r="E52" t="s">
        <v>2410</v>
      </c>
      <c r="F52" s="44" t="s">
        <v>2448</v>
      </c>
      <c r="H52" s="44" t="s">
        <v>2448</v>
      </c>
    </row>
    <row r="53" spans="4:8" x14ac:dyDescent="0.25">
      <c r="D53" s="44">
        <f t="shared" si="0"/>
        <v>52</v>
      </c>
      <c r="E53" t="s">
        <v>2411</v>
      </c>
      <c r="F53" s="44" t="s">
        <v>2448</v>
      </c>
      <c r="H53" s="44" t="s">
        <v>2448</v>
      </c>
    </row>
    <row r="54" spans="4:8" x14ac:dyDescent="0.25">
      <c r="D54" s="44">
        <f t="shared" si="0"/>
        <v>53</v>
      </c>
      <c r="E54" t="s">
        <v>2412</v>
      </c>
      <c r="F54" s="44" t="s">
        <v>2448</v>
      </c>
      <c r="H54" s="44" t="s">
        <v>2448</v>
      </c>
    </row>
    <row r="55" spans="4:8" x14ac:dyDescent="0.25">
      <c r="D55" s="44">
        <f t="shared" si="0"/>
        <v>54</v>
      </c>
      <c r="E55" t="s">
        <v>2413</v>
      </c>
      <c r="F55" s="44" t="s">
        <v>2448</v>
      </c>
      <c r="H55" s="44" t="s">
        <v>2448</v>
      </c>
    </row>
    <row r="56" spans="4:8" x14ac:dyDescent="0.25">
      <c r="D56" s="44">
        <f t="shared" si="0"/>
        <v>55</v>
      </c>
      <c r="E56" t="s">
        <v>2414</v>
      </c>
      <c r="F56" s="44" t="s">
        <v>2448</v>
      </c>
      <c r="H56" s="44" t="s">
        <v>2448</v>
      </c>
    </row>
    <row r="57" spans="4:8" x14ac:dyDescent="0.25">
      <c r="D57" s="44">
        <f t="shared" si="0"/>
        <v>56</v>
      </c>
      <c r="E57" t="s">
        <v>2416</v>
      </c>
      <c r="F57" s="44" t="s">
        <v>2448</v>
      </c>
      <c r="H57" s="44" t="s">
        <v>2448</v>
      </c>
    </row>
    <row r="58" spans="4:8" x14ac:dyDescent="0.25">
      <c r="D58" s="44">
        <f t="shared" si="0"/>
        <v>57</v>
      </c>
      <c r="E58" t="s">
        <v>2415</v>
      </c>
      <c r="F58" s="44" t="s">
        <v>2448</v>
      </c>
      <c r="H58" s="44" t="s">
        <v>2448</v>
      </c>
    </row>
    <row r="59" spans="4:8" x14ac:dyDescent="0.25">
      <c r="D59" s="44">
        <f t="shared" si="0"/>
        <v>58</v>
      </c>
      <c r="E59" t="s">
        <v>2417</v>
      </c>
      <c r="F59" s="44" t="s">
        <v>2448</v>
      </c>
      <c r="H59" s="44" t="s">
        <v>2448</v>
      </c>
    </row>
    <row r="60" spans="4:8" x14ac:dyDescent="0.25">
      <c r="D60" s="44">
        <f t="shared" si="0"/>
        <v>59</v>
      </c>
      <c r="E60" t="s">
        <v>2418</v>
      </c>
      <c r="F60" s="44" t="s">
        <v>2448</v>
      </c>
      <c r="H60" s="44" t="s">
        <v>2448</v>
      </c>
    </row>
    <row r="61" spans="4:8" x14ac:dyDescent="0.25">
      <c r="D61" s="44">
        <f t="shared" si="0"/>
        <v>60</v>
      </c>
      <c r="E61" t="s">
        <v>2419</v>
      </c>
      <c r="F61" s="44" t="s">
        <v>2448</v>
      </c>
      <c r="H61" s="44" t="s">
        <v>2448</v>
      </c>
    </row>
    <row r="62" spans="4:8" x14ac:dyDescent="0.25">
      <c r="D62" s="44">
        <f t="shared" si="0"/>
        <v>61</v>
      </c>
      <c r="E62" t="s">
        <v>2420</v>
      </c>
      <c r="F62" s="44" t="s">
        <v>2448</v>
      </c>
      <c r="H62" s="44" t="s">
        <v>2448</v>
      </c>
    </row>
    <row r="63" spans="4:8" x14ac:dyDescent="0.25">
      <c r="D63" s="44">
        <f t="shared" si="0"/>
        <v>62</v>
      </c>
      <c r="E63" t="s">
        <v>2421</v>
      </c>
      <c r="F63" s="44" t="s">
        <v>2448</v>
      </c>
      <c r="H63" s="44" t="s">
        <v>2448</v>
      </c>
    </row>
    <row r="64" spans="4:8" x14ac:dyDescent="0.25">
      <c r="D64" s="44">
        <f t="shared" si="0"/>
        <v>63</v>
      </c>
      <c r="E64" t="s">
        <v>2422</v>
      </c>
      <c r="F64" s="44" t="s">
        <v>2448</v>
      </c>
      <c r="H64" s="44" t="s">
        <v>2448</v>
      </c>
    </row>
    <row r="65" spans="4:8" x14ac:dyDescent="0.25">
      <c r="D65" s="44">
        <f t="shared" si="0"/>
        <v>64</v>
      </c>
      <c r="E65" t="s">
        <v>2423</v>
      </c>
      <c r="F65" s="44" t="s">
        <v>2448</v>
      </c>
      <c r="H65" s="44" t="s">
        <v>2448</v>
      </c>
    </row>
    <row r="66" spans="4:8" x14ac:dyDescent="0.25">
      <c r="D66" s="44">
        <f t="shared" si="0"/>
        <v>65</v>
      </c>
      <c r="E66" t="s">
        <v>2424</v>
      </c>
      <c r="F66" s="44" t="s">
        <v>2448</v>
      </c>
      <c r="H66" s="44" t="s">
        <v>2448</v>
      </c>
    </row>
    <row r="67" spans="4:8" x14ac:dyDescent="0.25">
      <c r="D67" s="44">
        <f t="shared" si="0"/>
        <v>66</v>
      </c>
      <c r="E67" t="s">
        <v>2425</v>
      </c>
      <c r="F67" s="44" t="s">
        <v>2448</v>
      </c>
      <c r="H67" s="44" t="s">
        <v>2448</v>
      </c>
    </row>
    <row r="68" spans="4:8" x14ac:dyDescent="0.25">
      <c r="D68" s="44">
        <f t="shared" si="0"/>
        <v>67</v>
      </c>
      <c r="E68" t="s">
        <v>2426</v>
      </c>
      <c r="F68" s="44" t="s">
        <v>2448</v>
      </c>
      <c r="H68" s="44" t="s">
        <v>2448</v>
      </c>
    </row>
    <row r="69" spans="4:8" x14ac:dyDescent="0.25">
      <c r="D69" s="44">
        <f t="shared" si="0"/>
        <v>68</v>
      </c>
      <c r="E69" t="s">
        <v>2427</v>
      </c>
      <c r="F69" s="44" t="s">
        <v>2448</v>
      </c>
      <c r="H69" s="44" t="s">
        <v>2448</v>
      </c>
    </row>
    <row r="70" spans="4:8" x14ac:dyDescent="0.25">
      <c r="D70" s="44">
        <f t="shared" si="0"/>
        <v>69</v>
      </c>
      <c r="E70" t="s">
        <v>2428</v>
      </c>
      <c r="F70" s="44" t="s">
        <v>2448</v>
      </c>
      <c r="H70" s="44" t="s">
        <v>2448</v>
      </c>
    </row>
    <row r="71" spans="4:8" x14ac:dyDescent="0.25">
      <c r="D71" s="45">
        <f t="shared" si="0"/>
        <v>70</v>
      </c>
      <c r="E71" t="s">
        <v>2455</v>
      </c>
      <c r="F71" s="44" t="s">
        <v>2448</v>
      </c>
      <c r="H71" s="44" t="s">
        <v>2448</v>
      </c>
    </row>
    <row r="72" spans="4:8" x14ac:dyDescent="0.25">
      <c r="D72" s="45">
        <f t="shared" si="0"/>
        <v>71</v>
      </c>
      <c r="E72" t="s">
        <v>2450</v>
      </c>
      <c r="F72" s="44" t="s">
        <v>2448</v>
      </c>
      <c r="H72" s="44" t="s">
        <v>2448</v>
      </c>
    </row>
    <row r="73" spans="4:8" x14ac:dyDescent="0.25">
      <c r="D73" s="45">
        <f t="shared" si="0"/>
        <v>72</v>
      </c>
      <c r="E73" t="s">
        <v>2451</v>
      </c>
      <c r="F73" s="44" t="s">
        <v>2448</v>
      </c>
      <c r="H73" s="44" t="s">
        <v>2448</v>
      </c>
    </row>
    <row r="74" spans="4:8" x14ac:dyDescent="0.25">
      <c r="D74" s="45">
        <f t="shared" si="0"/>
        <v>73</v>
      </c>
      <c r="E74" t="s">
        <v>2452</v>
      </c>
      <c r="F74" s="44" t="s">
        <v>2448</v>
      </c>
      <c r="H74" s="44" t="s">
        <v>2448</v>
      </c>
    </row>
    <row r="75" spans="4:8" x14ac:dyDescent="0.25">
      <c r="D75" s="45">
        <f t="shared" si="0"/>
        <v>74</v>
      </c>
      <c r="E75" t="s">
        <v>2453</v>
      </c>
      <c r="F75" s="44" t="s">
        <v>2448</v>
      </c>
      <c r="H75" s="44" t="s">
        <v>2448</v>
      </c>
    </row>
    <row r="76" spans="4:8" x14ac:dyDescent="0.25">
      <c r="D76" s="45">
        <f t="shared" si="0"/>
        <v>75</v>
      </c>
      <c r="E76" t="s">
        <v>2454</v>
      </c>
      <c r="F76" s="44" t="s">
        <v>2448</v>
      </c>
      <c r="H76" s="44" t="s">
        <v>2448</v>
      </c>
    </row>
    <row r="77" spans="4:8" x14ac:dyDescent="0.25">
      <c r="D77" s="44">
        <f t="shared" ref="D77:D82" si="1">D76+1</f>
        <v>76</v>
      </c>
      <c r="F77" s="44" t="s">
        <v>2448</v>
      </c>
      <c r="H77" s="44" t="s">
        <v>2448</v>
      </c>
    </row>
    <row r="78" spans="4:8" x14ac:dyDescent="0.25">
      <c r="D78" s="44">
        <f t="shared" si="1"/>
        <v>77</v>
      </c>
      <c r="F78" s="44" t="s">
        <v>2448</v>
      </c>
      <c r="H78" s="44" t="s">
        <v>2448</v>
      </c>
    </row>
    <row r="79" spans="4:8" x14ac:dyDescent="0.25">
      <c r="D79" s="44">
        <f t="shared" si="1"/>
        <v>78</v>
      </c>
      <c r="F79" s="44" t="s">
        <v>2448</v>
      </c>
      <c r="H79" s="44" t="s">
        <v>2448</v>
      </c>
    </row>
    <row r="80" spans="4:8" x14ac:dyDescent="0.25">
      <c r="D80" s="44">
        <f t="shared" si="1"/>
        <v>79</v>
      </c>
      <c r="F80" s="44" t="s">
        <v>2448</v>
      </c>
      <c r="H80" s="44" t="s">
        <v>2448</v>
      </c>
    </row>
    <row r="81" spans="4:8" x14ac:dyDescent="0.25">
      <c r="D81" s="44">
        <f t="shared" si="1"/>
        <v>80</v>
      </c>
      <c r="F81" s="44" t="s">
        <v>2448</v>
      </c>
      <c r="H81" s="44" t="s">
        <v>2448</v>
      </c>
    </row>
    <row r="82" spans="4:8" x14ac:dyDescent="0.25">
      <c r="D82" s="44">
        <f t="shared" si="1"/>
        <v>81</v>
      </c>
      <c r="F82" s="44" t="s">
        <v>2448</v>
      </c>
      <c r="H82" s="44" t="s">
        <v>2448</v>
      </c>
    </row>
    <row r="83" spans="4:8" x14ac:dyDescent="0.25">
      <c r="F83" s="44" t="s">
        <v>2448</v>
      </c>
      <c r="H83" s="44" t="s">
        <v>2448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21"/>
  <sheetViews>
    <sheetView topLeftCell="A2" workbookViewId="0">
      <selection activeCell="B9" sqref="B9"/>
    </sheetView>
  </sheetViews>
  <sheetFormatPr baseColWidth="10" defaultRowHeight="16.5" x14ac:dyDescent="0.25"/>
  <cols>
    <col min="1" max="1" width="11.42578125" style="498"/>
    <col min="2" max="2" width="24" style="498" customWidth="1"/>
    <col min="3" max="3" width="19.5703125" style="498" customWidth="1"/>
    <col min="4" max="4" width="30.140625" style="498" customWidth="1"/>
    <col min="5" max="5" width="20" style="498" customWidth="1"/>
    <col min="6" max="6" width="17.140625" style="498" customWidth="1"/>
    <col min="7" max="7" width="20.28515625" style="498" customWidth="1"/>
    <col min="8" max="16384" width="11.42578125" style="498"/>
  </cols>
  <sheetData>
    <row r="1" spans="2:7" ht="17.25" thickBot="1" x14ac:dyDescent="0.3"/>
    <row r="2" spans="2:7" ht="17.25" thickBot="1" x14ac:dyDescent="0.3">
      <c r="B2" s="487" t="s">
        <v>2669</v>
      </c>
      <c r="C2" s="488" t="s">
        <v>2670</v>
      </c>
      <c r="D2" s="488" t="s">
        <v>2671</v>
      </c>
      <c r="E2" s="488" t="s">
        <v>2672</v>
      </c>
      <c r="F2" s="488" t="s">
        <v>2673</v>
      </c>
      <c r="G2" s="489" t="s">
        <v>2674</v>
      </c>
    </row>
    <row r="3" spans="2:7" ht="52.5" customHeight="1" thickTop="1" thickBot="1" x14ac:dyDescent="0.3">
      <c r="B3" s="490">
        <v>8004</v>
      </c>
      <c r="C3" s="491" t="s">
        <v>2675</v>
      </c>
      <c r="D3" s="491" t="s">
        <v>2676</v>
      </c>
      <c r="E3" s="491" t="s">
        <v>2677</v>
      </c>
      <c r="F3" s="491" t="s">
        <v>2678</v>
      </c>
      <c r="G3" s="492" t="s">
        <v>2679</v>
      </c>
    </row>
    <row r="4" spans="2:7" ht="36" customHeight="1" thickTop="1" thickBot="1" x14ac:dyDescent="0.3">
      <c r="B4" s="490">
        <v>7883</v>
      </c>
      <c r="C4" s="491" t="s">
        <v>2675</v>
      </c>
      <c r="D4" s="491" t="s">
        <v>2680</v>
      </c>
      <c r="E4" s="491" t="s">
        <v>2677</v>
      </c>
      <c r="F4" s="491" t="s">
        <v>2681</v>
      </c>
      <c r="G4" s="492" t="s">
        <v>2682</v>
      </c>
    </row>
    <row r="5" spans="2:7" ht="57.75" customHeight="1" thickTop="1" thickBot="1" x14ac:dyDescent="0.3">
      <c r="B5" s="490">
        <v>7854</v>
      </c>
      <c r="C5" s="491" t="s">
        <v>2675</v>
      </c>
      <c r="D5" s="491" t="s">
        <v>2683</v>
      </c>
      <c r="E5" s="491" t="s">
        <v>2677</v>
      </c>
      <c r="F5" s="491" t="s">
        <v>2684</v>
      </c>
      <c r="G5" s="492" t="s">
        <v>2685</v>
      </c>
    </row>
    <row r="6" spans="2:7" ht="61.5" customHeight="1" thickTop="1" thickBot="1" x14ac:dyDescent="0.3">
      <c r="B6" s="490">
        <v>7781</v>
      </c>
      <c r="C6" s="491" t="s">
        <v>2675</v>
      </c>
      <c r="D6" s="491" t="s">
        <v>2686</v>
      </c>
      <c r="E6" s="491" t="s">
        <v>2677</v>
      </c>
      <c r="F6" s="491" t="s">
        <v>2678</v>
      </c>
      <c r="G6" s="492" t="s">
        <v>2687</v>
      </c>
    </row>
    <row r="7" spans="2:7" ht="60.75" customHeight="1" thickTop="1" thickBot="1" x14ac:dyDescent="0.3">
      <c r="B7" s="490">
        <v>7643</v>
      </c>
      <c r="C7" s="491" t="s">
        <v>2675</v>
      </c>
      <c r="D7" s="491" t="s">
        <v>2688</v>
      </c>
      <c r="E7" s="491" t="s">
        <v>2677</v>
      </c>
      <c r="F7" s="491" t="s">
        <v>2689</v>
      </c>
      <c r="G7" s="492" t="s">
        <v>2690</v>
      </c>
    </row>
    <row r="8" spans="2:7" ht="84" thickTop="1" thickBot="1" x14ac:dyDescent="0.3">
      <c r="B8" s="490">
        <v>7602</v>
      </c>
      <c r="C8" s="491" t="s">
        <v>2675</v>
      </c>
      <c r="D8" s="491" t="s">
        <v>2691</v>
      </c>
      <c r="E8" s="491" t="s">
        <v>2677</v>
      </c>
      <c r="F8" s="491" t="s">
        <v>2689</v>
      </c>
      <c r="G8" s="492" t="s">
        <v>2692</v>
      </c>
    </row>
    <row r="9" spans="2:7" ht="84" thickTop="1" thickBot="1" x14ac:dyDescent="0.3">
      <c r="B9" s="490">
        <v>7278</v>
      </c>
      <c r="C9" s="491" t="s">
        <v>2675</v>
      </c>
      <c r="D9" s="491" t="s">
        <v>2693</v>
      </c>
      <c r="E9" s="491" t="s">
        <v>2677</v>
      </c>
      <c r="F9" s="491" t="s">
        <v>2684</v>
      </c>
      <c r="G9" s="492" t="s">
        <v>2694</v>
      </c>
    </row>
    <row r="10" spans="2:7" ht="84" thickTop="1" thickBot="1" x14ac:dyDescent="0.3">
      <c r="B10" s="490">
        <v>7268</v>
      </c>
      <c r="C10" s="491" t="s">
        <v>2675</v>
      </c>
      <c r="D10" s="491" t="s">
        <v>2695</v>
      </c>
      <c r="E10" s="491" t="s">
        <v>2677</v>
      </c>
      <c r="F10" s="491" t="s">
        <v>2684</v>
      </c>
      <c r="G10" s="492" t="s">
        <v>2696</v>
      </c>
    </row>
    <row r="11" spans="2:7" ht="84" thickTop="1" thickBot="1" x14ac:dyDescent="0.3">
      <c r="B11" s="490">
        <v>7267</v>
      </c>
      <c r="C11" s="491" t="s">
        <v>2675</v>
      </c>
      <c r="D11" s="491" t="s">
        <v>2697</v>
      </c>
      <c r="E11" s="491" t="s">
        <v>2677</v>
      </c>
      <c r="F11" s="491" t="s">
        <v>2684</v>
      </c>
      <c r="G11" s="492" t="s">
        <v>2698</v>
      </c>
    </row>
    <row r="12" spans="2:7" ht="84" thickTop="1" thickBot="1" x14ac:dyDescent="0.3">
      <c r="B12" s="490">
        <v>7266</v>
      </c>
      <c r="C12" s="491" t="s">
        <v>2675</v>
      </c>
      <c r="D12" s="491" t="s">
        <v>2699</v>
      </c>
      <c r="E12" s="491" t="s">
        <v>2677</v>
      </c>
      <c r="F12" s="491" t="s">
        <v>2684</v>
      </c>
      <c r="G12" s="492" t="s">
        <v>2700</v>
      </c>
    </row>
    <row r="13" spans="2:7" ht="84" thickTop="1" thickBot="1" x14ac:dyDescent="0.3">
      <c r="B13" s="490">
        <v>7265</v>
      </c>
      <c r="C13" s="491" t="s">
        <v>2675</v>
      </c>
      <c r="D13" s="491" t="s">
        <v>2701</v>
      </c>
      <c r="E13" s="491" t="s">
        <v>2677</v>
      </c>
      <c r="F13" s="491" t="s">
        <v>2684</v>
      </c>
      <c r="G13" s="493">
        <v>556.79999999999995</v>
      </c>
    </row>
    <row r="14" spans="2:7" ht="84" thickTop="1" thickBot="1" x14ac:dyDescent="0.3">
      <c r="B14" s="490">
        <v>7264</v>
      </c>
      <c r="C14" s="491" t="s">
        <v>2675</v>
      </c>
      <c r="D14" s="491" t="s">
        <v>2702</v>
      </c>
      <c r="E14" s="491" t="s">
        <v>2677</v>
      </c>
      <c r="F14" s="491" t="s">
        <v>2684</v>
      </c>
      <c r="G14" s="493">
        <v>730.8</v>
      </c>
    </row>
    <row r="15" spans="2:7" ht="84" thickTop="1" thickBot="1" x14ac:dyDescent="0.3">
      <c r="B15" s="490">
        <v>7263</v>
      </c>
      <c r="C15" s="491" t="s">
        <v>2675</v>
      </c>
      <c r="D15" s="491" t="s">
        <v>2703</v>
      </c>
      <c r="E15" s="491" t="s">
        <v>2677</v>
      </c>
      <c r="F15" s="491" t="s">
        <v>2684</v>
      </c>
      <c r="G15" s="492" t="s">
        <v>2704</v>
      </c>
    </row>
    <row r="16" spans="2:7" ht="84" thickTop="1" thickBot="1" x14ac:dyDescent="0.3">
      <c r="B16" s="490">
        <v>6905</v>
      </c>
      <c r="C16" s="491" t="s">
        <v>2675</v>
      </c>
      <c r="D16" s="491" t="s">
        <v>2705</v>
      </c>
      <c r="E16" s="491" t="s">
        <v>2677</v>
      </c>
      <c r="F16" s="491" t="s">
        <v>2706</v>
      </c>
      <c r="G16" s="492" t="s">
        <v>2707</v>
      </c>
    </row>
    <row r="17" spans="2:7" ht="84" thickTop="1" thickBot="1" x14ac:dyDescent="0.3">
      <c r="B17" s="490">
        <v>6824</v>
      </c>
      <c r="C17" s="491" t="s">
        <v>2675</v>
      </c>
      <c r="D17" s="491" t="s">
        <v>2708</v>
      </c>
      <c r="E17" s="491" t="s">
        <v>2677</v>
      </c>
      <c r="F17" s="491" t="s">
        <v>2036</v>
      </c>
      <c r="G17" s="494">
        <v>0</v>
      </c>
    </row>
    <row r="18" spans="2:7" ht="84" thickTop="1" thickBot="1" x14ac:dyDescent="0.3">
      <c r="B18" s="490">
        <v>6787</v>
      </c>
      <c r="C18" s="491" t="s">
        <v>2675</v>
      </c>
      <c r="D18" s="491" t="s">
        <v>2709</v>
      </c>
      <c r="E18" s="491" t="s">
        <v>2677</v>
      </c>
      <c r="F18" s="491" t="s">
        <v>2706</v>
      </c>
      <c r="G18" s="492" t="s">
        <v>2710</v>
      </c>
    </row>
    <row r="19" spans="2:7" ht="84" thickTop="1" thickBot="1" x14ac:dyDescent="0.3">
      <c r="B19" s="490">
        <v>6659</v>
      </c>
      <c r="C19" s="491" t="s">
        <v>2675</v>
      </c>
      <c r="D19" s="491" t="s">
        <v>2711</v>
      </c>
      <c r="E19" s="491" t="s">
        <v>2677</v>
      </c>
      <c r="F19" s="491" t="s">
        <v>2712</v>
      </c>
      <c r="G19" s="492" t="s">
        <v>2713</v>
      </c>
    </row>
    <row r="20" spans="2:7" ht="84" thickTop="1" thickBot="1" x14ac:dyDescent="0.3">
      <c r="B20" s="490">
        <v>6571</v>
      </c>
      <c r="C20" s="491" t="s">
        <v>2675</v>
      </c>
      <c r="D20" s="491" t="s">
        <v>2714</v>
      </c>
      <c r="E20" s="491" t="s">
        <v>2677</v>
      </c>
      <c r="F20" s="491" t="s">
        <v>2023</v>
      </c>
      <c r="G20" s="492" t="s">
        <v>2715</v>
      </c>
    </row>
    <row r="21" spans="2:7" ht="84" thickTop="1" thickBot="1" x14ac:dyDescent="0.3">
      <c r="B21" s="495">
        <v>6460</v>
      </c>
      <c r="C21" s="496" t="s">
        <v>2675</v>
      </c>
      <c r="D21" s="496" t="s">
        <v>2716</v>
      </c>
      <c r="E21" s="496" t="s">
        <v>2677</v>
      </c>
      <c r="F21" s="496" t="s">
        <v>2689</v>
      </c>
      <c r="G21" s="497" t="s">
        <v>2717</v>
      </c>
    </row>
  </sheetData>
  <hyperlinks>
    <hyperlink ref="B2" r:id="rId1" tooltip="ordenar por Orden de Compra" display="http://www.colombiacompra.gov.co/tienda-virtual-del-estado-colombiano/ordenes-de-compra?number_order=&amp;state=&amp;entity=migracion&amp;sort=desc&amp;order=Orden%20de%20Compra"/>
    <hyperlink ref="C2" r:id="rId2" tooltip="ordenar por Entidad Estatal" display="http://www.colombiacompra.gov.co/tienda-virtual-del-estado-colombiano/ordenes-de-compra?number_order=&amp;state=&amp;entity=migracion&amp;sort=asc&amp;order=Entidad%20Estatal"/>
    <hyperlink ref="D2" r:id="rId3" tooltip="ordenar por Fecha de la orden" display="http://www.colombiacompra.gov.co/tienda-virtual-del-estado-colombiano/ordenes-de-compra?number_order=&amp;state=&amp;entity=migracion&amp;sort=asc&amp;order=Fecha%20de%20la%20orden"/>
    <hyperlink ref="E2" r:id="rId4" tooltip="ordenar por Estado" display="http://www.colombiacompra.gov.co/tienda-virtual-del-estado-colombiano/ordenes-de-compra?number_order=&amp;state=&amp;entity=migracion&amp;sort=asc&amp;order=Estado"/>
    <hyperlink ref="F2" r:id="rId5" tooltip="ordenar por Instrumento" display="http://www.colombiacompra.gov.co/tienda-virtual-del-estado-colombiano/ordenes-de-compra?number_order=&amp;state=&amp;entity=migracion&amp;sort=asc&amp;order=Instrumento"/>
    <hyperlink ref="G2" r:id="rId6" tooltip="ordenar por Total" display="http://www.colombiacompra.gov.co/tienda-virtual-del-estado-colombiano/ordenes-de-compra?number_order=&amp;state=&amp;entity=migracion&amp;sort=asc&amp;order=Total"/>
    <hyperlink ref="B3" r:id="rId7" display="http://www.colombiacompra.gov.co/tienda-virtual-del-estado-colombiano/orden-de-compra/8004"/>
    <hyperlink ref="B4" r:id="rId8" display="http://www.colombiacompra.gov.co/tienda-virtual-del-estado-colombiano/orden-de-compra/7883"/>
    <hyperlink ref="B5" r:id="rId9" display="http://www.colombiacompra.gov.co/tienda-virtual-del-estado-colombiano/orden-de-compra/7854"/>
    <hyperlink ref="B6" r:id="rId10" display="http://www.colombiacompra.gov.co/tienda-virtual-del-estado-colombiano/orden-de-compra/7781"/>
    <hyperlink ref="B7" r:id="rId11" display="http://www.colombiacompra.gov.co/tienda-virtual-del-estado-colombiano/orden-de-compra/7643"/>
    <hyperlink ref="B8" r:id="rId12" display="http://www.colombiacompra.gov.co/tienda-virtual-del-estado-colombiano/orden-de-compra/7602"/>
    <hyperlink ref="B9" r:id="rId13" display="http://www.colombiacompra.gov.co/tienda-virtual-del-estado-colombiano/orden-de-compra/7278"/>
    <hyperlink ref="B10" r:id="rId14" display="http://www.colombiacompra.gov.co/tienda-virtual-del-estado-colombiano/orden-de-compra/7268"/>
    <hyperlink ref="B11" r:id="rId15" display="http://www.colombiacompra.gov.co/tienda-virtual-del-estado-colombiano/orden-de-compra/7267"/>
    <hyperlink ref="B12" r:id="rId16" display="http://www.colombiacompra.gov.co/tienda-virtual-del-estado-colombiano/orden-de-compra/7266"/>
    <hyperlink ref="B13" r:id="rId17" display="http://www.colombiacompra.gov.co/tienda-virtual-del-estado-colombiano/orden-de-compra/7265"/>
    <hyperlink ref="B14" r:id="rId18" display="http://www.colombiacompra.gov.co/tienda-virtual-del-estado-colombiano/orden-de-compra/7264"/>
    <hyperlink ref="B15" r:id="rId19" display="http://www.colombiacompra.gov.co/tienda-virtual-del-estado-colombiano/orden-de-compra/7263"/>
    <hyperlink ref="B16" r:id="rId20" display="http://www.colombiacompra.gov.co/tienda-virtual-del-estado-colombiano/orden-de-compra/6905"/>
    <hyperlink ref="B17" r:id="rId21" display="http://www.colombiacompra.gov.co/tienda-virtual-del-estado-colombiano/orden-de-compra/6824"/>
    <hyperlink ref="B18" r:id="rId22" display="http://www.colombiacompra.gov.co/tienda-virtual-del-estado-colombiano/orden-de-compra/6787"/>
    <hyperlink ref="B19" r:id="rId23" display="http://www.colombiacompra.gov.co/tienda-virtual-del-estado-colombiano/orden-de-compra/6659"/>
    <hyperlink ref="B20" r:id="rId24" display="http://www.colombiacompra.gov.co/tienda-virtual-del-estado-colombiano/orden-de-compra/6571"/>
    <hyperlink ref="B21" r:id="rId25" display="http://www.colombiacompra.gov.co/tienda-virtual-del-estado-colombiano/orden-de-compra/6460"/>
  </hyperlinks>
  <pageMargins left="0.7" right="0.7" top="0.75" bottom="0.75" header="0.3" footer="0.3"/>
  <drawing r:id="rId26"/>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filterMode="1"/>
  <dimension ref="A1:DD405"/>
  <sheetViews>
    <sheetView zoomScaleNormal="100" zoomScaleSheetLayoutView="85" workbookViewId="0">
      <pane xSplit="1" ySplit="1" topLeftCell="B125" activePane="bottomRight" state="frozen"/>
      <selection activeCell="K887" sqref="K887"/>
      <selection pane="topRight" activeCell="K887" sqref="K887"/>
      <selection pane="bottomLeft" activeCell="K887" sqref="K887"/>
      <selection pane="bottomRight" activeCell="G149" sqref="G149"/>
    </sheetView>
  </sheetViews>
  <sheetFormatPr baseColWidth="10" defaultColWidth="14.42578125" defaultRowHeight="12.75" x14ac:dyDescent="0.25"/>
  <cols>
    <col min="1" max="1" width="5.5703125" style="145" customWidth="1"/>
    <col min="2" max="2" width="11.5703125" style="265" customWidth="1"/>
    <col min="3" max="3" width="19.5703125" style="480" customWidth="1"/>
    <col min="4" max="4" width="12.7109375" style="266" customWidth="1"/>
    <col min="5" max="5" width="13.7109375" style="267" customWidth="1"/>
    <col min="6" max="6" width="14.7109375" style="268" customWidth="1"/>
    <col min="7" max="7" width="17.7109375" style="268" customWidth="1"/>
    <col min="8" max="8" width="15" style="268" customWidth="1"/>
    <col min="9" max="9" width="16.42578125" style="268" customWidth="1"/>
    <col min="10" max="10" width="49.42578125" style="269" customWidth="1"/>
    <col min="11" max="11" width="14.28515625" style="284" customWidth="1"/>
    <col min="12" max="12" width="9.85546875" style="271" customWidth="1"/>
    <col min="13" max="13" width="24.5703125" style="271" customWidth="1"/>
    <col min="14" max="14" width="15.42578125" style="272" customWidth="1"/>
    <col min="15" max="15" width="11.42578125" style="55" customWidth="1"/>
    <col min="16" max="16" width="12.140625" style="60" customWidth="1"/>
    <col min="17" max="18" width="14.28515625" style="265" customWidth="1"/>
    <col min="19" max="19" width="9" style="273" customWidth="1"/>
    <col min="20" max="20" width="11.85546875" style="274" customWidth="1"/>
    <col min="21" max="21" width="13.5703125" style="273" customWidth="1"/>
    <col min="22" max="22" width="13.7109375" style="147" customWidth="1"/>
    <col min="23" max="23" width="10.7109375" style="79" customWidth="1"/>
    <col min="24" max="24" width="11.7109375" style="277" customWidth="1"/>
    <col min="25" max="25" width="11.7109375" style="278" customWidth="1"/>
    <col min="26" max="26" width="18.7109375" style="268" customWidth="1"/>
    <col min="27" max="27" width="18.5703125" style="268" customWidth="1"/>
    <col min="28" max="28" width="15.85546875" style="279" customWidth="1"/>
    <col min="29" max="29" width="13.85546875" style="279" customWidth="1"/>
    <col min="30" max="30" width="20.7109375" style="280" customWidth="1"/>
    <col min="31" max="31" width="15.7109375" style="67" customWidth="1"/>
    <col min="32" max="32" width="12.7109375" style="281" customWidth="1"/>
    <col min="33" max="33" width="14.28515625" style="282" customWidth="1"/>
    <col min="34" max="34" width="11.42578125" style="283" customWidth="1"/>
    <col min="35" max="35" width="9.85546875" style="283" customWidth="1"/>
    <col min="36" max="36" width="17.140625" style="282" customWidth="1"/>
    <col min="37" max="37" width="16.5703125" style="444" customWidth="1"/>
    <col min="38" max="38" width="22.140625" style="292" customWidth="1"/>
    <col min="39" max="39" width="15.5703125" style="260" customWidth="1"/>
    <col min="40" max="40" width="13.42578125" style="260" customWidth="1"/>
    <col min="41" max="41" width="14.7109375" style="260" customWidth="1"/>
    <col min="42" max="42" width="14" style="293" customWidth="1"/>
    <col min="43" max="43" width="11.7109375" style="294" customWidth="1"/>
    <col min="44" max="45" width="14.140625" style="295" customWidth="1"/>
    <col min="46" max="46" width="15.140625" style="296" customWidth="1"/>
    <col min="47" max="47" width="12.85546875" style="297" customWidth="1"/>
    <col min="48" max="48" width="13.5703125" style="297" customWidth="1"/>
    <col min="49" max="49" width="13.85546875" style="298" customWidth="1"/>
    <col min="50" max="50" width="13.5703125" style="298" customWidth="1"/>
    <col min="51" max="51" width="21.7109375" style="280" customWidth="1"/>
    <col min="52" max="52" width="18.42578125" style="299" customWidth="1"/>
    <col min="53" max="53" width="55.140625" style="274" customWidth="1"/>
    <col min="54" max="55" width="10.85546875" style="277" customWidth="1"/>
    <col min="56" max="56" width="14" style="278" customWidth="1"/>
    <col min="57" max="57" width="14" style="288" customWidth="1"/>
    <col min="58" max="58" width="14" style="277" customWidth="1"/>
    <col min="59" max="59" width="15.5703125" style="278" customWidth="1"/>
    <col min="60" max="60" width="12.5703125" style="266" customWidth="1"/>
    <col min="61" max="61" width="12.5703125" style="277" customWidth="1"/>
    <col min="62" max="63" width="12.5703125" style="278" customWidth="1"/>
    <col min="64" max="64" width="12.5703125" style="277" customWidth="1"/>
    <col min="65" max="65" width="12.5703125" style="278" customWidth="1"/>
    <col min="66" max="67" width="11.7109375" style="266" customWidth="1"/>
    <col min="68" max="68" width="12.85546875" style="278" customWidth="1"/>
    <col min="69" max="69" width="12.5703125" style="278" customWidth="1"/>
    <col min="70" max="70" width="12.5703125" style="277" customWidth="1"/>
    <col min="71" max="71" width="12.5703125" style="278" customWidth="1"/>
    <col min="72" max="73" width="22.42578125" style="300" customWidth="1"/>
    <col min="74" max="74" width="15.140625" style="300" customWidth="1"/>
    <col min="75" max="75" width="11.7109375" style="286" customWidth="1"/>
    <col min="76" max="76" width="11.5703125" style="286" customWidth="1"/>
    <col min="77" max="77" width="11.5703125" style="281" customWidth="1"/>
    <col min="78" max="78" width="11.5703125" style="286" customWidth="1"/>
    <col min="79" max="79" width="11.5703125" style="278" customWidth="1"/>
    <col min="80" max="81" width="11.5703125" style="286" customWidth="1"/>
    <col min="82" max="82" width="11.5703125" style="281" customWidth="1"/>
    <col min="83" max="83" width="11.5703125" style="286" customWidth="1"/>
    <col min="84" max="84" width="11.5703125" style="278" customWidth="1"/>
    <col min="85" max="86" width="11.7109375" style="286" customWidth="1"/>
    <col min="87" max="87" width="11.5703125" style="281" customWidth="1"/>
    <col min="88" max="88" width="11.5703125" style="286" customWidth="1"/>
    <col min="89" max="89" width="11.5703125" style="278" customWidth="1"/>
    <col min="90" max="90" width="11.7109375" style="287" customWidth="1"/>
    <col min="91" max="91" width="13.42578125" style="277" customWidth="1"/>
    <col min="92" max="92" width="11.7109375" style="288" customWidth="1"/>
    <col min="93" max="93" width="22.42578125" style="278" customWidth="1"/>
    <col min="94" max="94" width="21.42578125" style="287" customWidth="1"/>
    <col min="95" max="95" width="19.28515625" style="289" customWidth="1"/>
    <col min="96" max="96" width="16.7109375" style="290" customWidth="1"/>
    <col min="97" max="98" width="11.7109375" style="290" customWidth="1"/>
    <col min="99" max="99" width="13.7109375" style="261" customWidth="1"/>
    <col min="100" max="100" width="1.28515625" style="261" customWidth="1"/>
    <col min="101" max="101" width="15.7109375" style="261" customWidth="1"/>
    <col min="102" max="102" width="13.5703125" style="261" customWidth="1"/>
    <col min="103" max="103" width="11.42578125" style="261" customWidth="1"/>
    <col min="104" max="104" width="12" style="260" customWidth="1"/>
    <col min="105" max="105" width="14.5703125" style="291" customWidth="1"/>
    <col min="106" max="106" width="14.5703125" style="261" customWidth="1"/>
    <col min="107" max="107" width="16.42578125" style="260" customWidth="1"/>
    <col min="108" max="108" width="14.42578125" style="261" customWidth="1"/>
    <col min="109" max="112" width="14.42578125" style="145" customWidth="1"/>
    <col min="113" max="132" width="14.42578125" style="145"/>
    <col min="133" max="133" width="16.42578125" style="145" bestFit="1" customWidth="1"/>
    <col min="134" max="16384" width="14.42578125" style="145"/>
  </cols>
  <sheetData>
    <row r="1" spans="1:108" s="114" customFormat="1" ht="47.25" customHeight="1" x14ac:dyDescent="0.25">
      <c r="A1" s="70"/>
      <c r="B1" s="71" t="s">
        <v>20</v>
      </c>
      <c r="C1" s="72" t="s">
        <v>160</v>
      </c>
      <c r="D1" s="73" t="s">
        <v>0</v>
      </c>
      <c r="E1" s="72" t="s">
        <v>116</v>
      </c>
      <c r="F1" s="74" t="s">
        <v>1</v>
      </c>
      <c r="G1" s="74" t="s">
        <v>1546</v>
      </c>
      <c r="H1" s="71" t="s">
        <v>2107</v>
      </c>
      <c r="I1" s="71" t="s">
        <v>1662</v>
      </c>
      <c r="J1" s="72" t="s">
        <v>6</v>
      </c>
      <c r="K1" s="75" t="s">
        <v>159</v>
      </c>
      <c r="L1" s="52" t="s">
        <v>1469</v>
      </c>
      <c r="M1" s="52" t="s">
        <v>145</v>
      </c>
      <c r="N1" s="76" t="s">
        <v>1483</v>
      </c>
      <c r="O1" s="52" t="s">
        <v>117</v>
      </c>
      <c r="P1" s="56" t="s">
        <v>118</v>
      </c>
      <c r="Q1" s="71" t="s">
        <v>1465</v>
      </c>
      <c r="R1" s="71" t="s">
        <v>3</v>
      </c>
      <c r="S1" s="77" t="s">
        <v>1470</v>
      </c>
      <c r="T1" s="72" t="s">
        <v>132</v>
      </c>
      <c r="U1" s="77" t="s">
        <v>18</v>
      </c>
      <c r="V1" s="78" t="s">
        <v>2</v>
      </c>
      <c r="W1" s="79" t="s">
        <v>1490</v>
      </c>
      <c r="X1" s="80" t="s">
        <v>120</v>
      </c>
      <c r="Y1" s="81" t="s">
        <v>119</v>
      </c>
      <c r="Z1" s="71" t="s">
        <v>4</v>
      </c>
      <c r="AA1" s="71" t="s">
        <v>4</v>
      </c>
      <c r="AB1" s="72" t="s">
        <v>60</v>
      </c>
      <c r="AC1" s="72" t="s">
        <v>61</v>
      </c>
      <c r="AD1" s="82" t="s">
        <v>5</v>
      </c>
      <c r="AE1" s="64" t="s">
        <v>146</v>
      </c>
      <c r="AF1" s="72" t="s">
        <v>56</v>
      </c>
      <c r="AG1" s="83" t="s">
        <v>137</v>
      </c>
      <c r="AH1" s="52" t="s">
        <v>138</v>
      </c>
      <c r="AI1" s="52" t="s">
        <v>1478</v>
      </c>
      <c r="AJ1" s="83" t="s">
        <v>1479</v>
      </c>
      <c r="AK1" s="303" t="s">
        <v>1480</v>
      </c>
      <c r="AL1" s="81" t="s">
        <v>2544</v>
      </c>
      <c r="AM1" s="81" t="s">
        <v>1681</v>
      </c>
      <c r="AN1" s="81" t="s">
        <v>94</v>
      </c>
      <c r="AO1" s="72" t="s">
        <v>95</v>
      </c>
      <c r="AP1" s="52" t="s">
        <v>14</v>
      </c>
      <c r="AQ1" s="84" t="s">
        <v>15</v>
      </c>
      <c r="AR1" s="84" t="s">
        <v>9</v>
      </c>
      <c r="AS1" s="84" t="s">
        <v>91</v>
      </c>
      <c r="AT1" s="80" t="s">
        <v>8</v>
      </c>
      <c r="AU1" s="72" t="s">
        <v>41</v>
      </c>
      <c r="AV1" s="72" t="s">
        <v>21</v>
      </c>
      <c r="AW1" s="80" t="s">
        <v>25</v>
      </c>
      <c r="AX1" s="80" t="s">
        <v>1471</v>
      </c>
      <c r="AY1" s="85" t="s">
        <v>96</v>
      </c>
      <c r="AZ1" s="86" t="s">
        <v>97</v>
      </c>
      <c r="BA1" s="52" t="s">
        <v>1481</v>
      </c>
      <c r="BB1" s="87" t="s">
        <v>139</v>
      </c>
      <c r="BC1" s="87" t="s">
        <v>121</v>
      </c>
      <c r="BD1" s="88" t="s">
        <v>13</v>
      </c>
      <c r="BE1" s="89" t="s">
        <v>132</v>
      </c>
      <c r="BF1" s="87" t="s">
        <v>120</v>
      </c>
      <c r="BG1" s="88" t="s">
        <v>119</v>
      </c>
      <c r="BH1" s="90" t="s">
        <v>139</v>
      </c>
      <c r="BI1" s="87" t="s">
        <v>121</v>
      </c>
      <c r="BJ1" s="91" t="s">
        <v>13</v>
      </c>
      <c r="BK1" s="92" t="s">
        <v>132</v>
      </c>
      <c r="BL1" s="93" t="s">
        <v>120</v>
      </c>
      <c r="BM1" s="94" t="s">
        <v>119</v>
      </c>
      <c r="BN1" s="90" t="s">
        <v>139</v>
      </c>
      <c r="BO1" s="90" t="s">
        <v>121</v>
      </c>
      <c r="BP1" s="91" t="s">
        <v>13</v>
      </c>
      <c r="BQ1" s="92" t="s">
        <v>132</v>
      </c>
      <c r="BR1" s="93" t="s">
        <v>120</v>
      </c>
      <c r="BS1" s="94" t="s">
        <v>119</v>
      </c>
      <c r="BT1" s="95" t="s">
        <v>110</v>
      </c>
      <c r="BU1" s="96" t="s">
        <v>111</v>
      </c>
      <c r="BV1" s="97" t="s">
        <v>78</v>
      </c>
      <c r="BW1" s="87" t="s">
        <v>140</v>
      </c>
      <c r="BX1" s="87" t="s">
        <v>79</v>
      </c>
      <c r="BY1" s="89" t="s">
        <v>132</v>
      </c>
      <c r="BZ1" s="87" t="s">
        <v>120</v>
      </c>
      <c r="CA1" s="88" t="s">
        <v>119</v>
      </c>
      <c r="CB1" s="87" t="s">
        <v>140</v>
      </c>
      <c r="CC1" s="98" t="s">
        <v>79</v>
      </c>
      <c r="CD1" s="98" t="s">
        <v>132</v>
      </c>
      <c r="CE1" s="99" t="s">
        <v>120</v>
      </c>
      <c r="CF1" s="100" t="s">
        <v>119</v>
      </c>
      <c r="CG1" s="87" t="s">
        <v>140</v>
      </c>
      <c r="CH1" s="101" t="s">
        <v>79</v>
      </c>
      <c r="CI1" s="101" t="s">
        <v>132</v>
      </c>
      <c r="CJ1" s="102" t="s">
        <v>120</v>
      </c>
      <c r="CK1" s="103" t="s">
        <v>119</v>
      </c>
      <c r="CL1" s="104" t="s">
        <v>80</v>
      </c>
      <c r="CM1" s="105" t="s">
        <v>21</v>
      </c>
      <c r="CN1" s="104"/>
      <c r="CO1" s="91" t="s">
        <v>149</v>
      </c>
      <c r="CP1" s="106" t="s">
        <v>148</v>
      </c>
      <c r="CQ1" s="594" t="s">
        <v>77</v>
      </c>
      <c r="CR1" s="594"/>
      <c r="CS1" s="107" t="s">
        <v>57</v>
      </c>
      <c r="CT1" s="108"/>
      <c r="CU1" s="109" t="s">
        <v>3</v>
      </c>
      <c r="CV1" s="110"/>
      <c r="CW1" s="109" t="s">
        <v>127</v>
      </c>
      <c r="CX1" s="109" t="s">
        <v>128</v>
      </c>
      <c r="CY1" s="109" t="s">
        <v>1472</v>
      </c>
      <c r="CZ1" s="111" t="s">
        <v>1473</v>
      </c>
      <c r="DA1" s="112" t="s">
        <v>1475</v>
      </c>
      <c r="DB1" s="113">
        <v>42277</v>
      </c>
      <c r="DC1" s="111" t="s">
        <v>1474</v>
      </c>
      <c r="DD1" s="109" t="s">
        <v>1476</v>
      </c>
    </row>
    <row r="2" spans="1:108" s="130" customFormat="1" ht="76.5" x14ac:dyDescent="0.25">
      <c r="A2" s="521">
        <f>V2</f>
        <v>1</v>
      </c>
      <c r="B2" s="50" t="s">
        <v>1484</v>
      </c>
      <c r="C2" s="116" t="s">
        <v>1485</v>
      </c>
      <c r="D2" s="117" t="s">
        <v>7</v>
      </c>
      <c r="E2" s="79">
        <v>42374</v>
      </c>
      <c r="F2" s="118" t="s">
        <v>1510</v>
      </c>
      <c r="G2" s="118" t="s">
        <v>1547</v>
      </c>
      <c r="H2" s="119" t="s">
        <v>1486</v>
      </c>
      <c r="I2" s="119" t="s">
        <v>246</v>
      </c>
      <c r="J2" s="28" t="s">
        <v>1525</v>
      </c>
      <c r="K2" s="61">
        <v>212</v>
      </c>
      <c r="L2" s="120">
        <v>801116</v>
      </c>
      <c r="M2" s="54" t="s">
        <v>1487</v>
      </c>
      <c r="N2" s="304">
        <v>44000000</v>
      </c>
      <c r="O2" s="46" t="s">
        <v>1495</v>
      </c>
      <c r="P2" s="57" t="s">
        <v>1496</v>
      </c>
      <c r="Q2" s="305" t="s">
        <v>1488</v>
      </c>
      <c r="R2" s="306" t="s">
        <v>1489</v>
      </c>
      <c r="S2" s="123"/>
      <c r="T2" s="124"/>
      <c r="U2" s="123"/>
      <c r="V2" s="301">
        <v>1</v>
      </c>
      <c r="W2" s="79">
        <v>42375</v>
      </c>
      <c r="X2" s="79">
        <v>42375</v>
      </c>
      <c r="Y2" s="125">
        <f t="shared" ref="Y2" si="0">W2-X2</f>
        <v>0</v>
      </c>
      <c r="Z2" s="119" t="s">
        <v>1491</v>
      </c>
      <c r="AA2" s="119" t="s">
        <v>1492</v>
      </c>
      <c r="AB2" s="119" t="s">
        <v>1493</v>
      </c>
      <c r="AC2" s="119" t="s">
        <v>1493</v>
      </c>
      <c r="AD2" s="51" t="s">
        <v>1494</v>
      </c>
      <c r="AE2" s="307">
        <v>39567488</v>
      </c>
      <c r="AF2" s="126"/>
      <c r="AG2" s="127">
        <v>6816</v>
      </c>
      <c r="AH2" s="79">
        <v>42522</v>
      </c>
      <c r="AI2" s="308" t="s">
        <v>1497</v>
      </c>
      <c r="AJ2" s="35">
        <v>230550763635</v>
      </c>
      <c r="AK2" s="51" t="s">
        <v>1498</v>
      </c>
      <c r="AL2" s="210">
        <v>4000000</v>
      </c>
      <c r="AM2" s="210">
        <v>44000000</v>
      </c>
      <c r="AN2" s="125"/>
      <c r="AO2" s="125">
        <f t="shared" ref="AO2:AO105" si="1">+AM2+AN2</f>
        <v>44000000</v>
      </c>
      <c r="AP2" s="148" t="s">
        <v>22</v>
      </c>
      <c r="AQ2" s="149" t="s">
        <v>68</v>
      </c>
      <c r="AR2" s="149" t="s">
        <v>68</v>
      </c>
      <c r="AS2" s="149" t="s">
        <v>68</v>
      </c>
      <c r="AT2" s="150" t="s">
        <v>68</v>
      </c>
      <c r="AU2" s="79">
        <v>42375</v>
      </c>
      <c r="AV2" s="79">
        <v>42709</v>
      </c>
      <c r="AW2" s="47">
        <f>AV2-AU2</f>
        <v>334</v>
      </c>
      <c r="AX2" s="47">
        <v>0</v>
      </c>
      <c r="AY2" s="207" t="s">
        <v>42</v>
      </c>
      <c r="AZ2" s="151">
        <f>LOOKUP(AY2,'SUPERVISIONES 2015'!$A$3:$B$1279,'SUPERVISIONES 2015'!$B$3:$B$1279)</f>
        <v>24433491</v>
      </c>
      <c r="BA2" s="208" t="s">
        <v>1529</v>
      </c>
      <c r="BB2" s="153"/>
      <c r="BC2" s="153"/>
      <c r="BD2" s="154"/>
      <c r="BE2" s="209"/>
      <c r="BF2" s="153"/>
      <c r="BG2" s="154"/>
      <c r="BH2" s="155"/>
      <c r="BI2" s="156"/>
      <c r="BJ2" s="157"/>
      <c r="BK2" s="157"/>
      <c r="BL2" s="158"/>
      <c r="BM2" s="157"/>
      <c r="BN2" s="159"/>
      <c r="BO2" s="159"/>
      <c r="BP2" s="160"/>
      <c r="BQ2" s="161"/>
      <c r="BR2" s="162"/>
      <c r="BS2" s="161"/>
      <c r="BT2" s="163">
        <f t="shared" ref="BT2:BT18" si="2">+AN2</f>
        <v>0</v>
      </c>
      <c r="BU2" s="164">
        <f>+BD2+BJ2+BP2+BT2</f>
        <v>0</v>
      </c>
      <c r="BV2" s="165">
        <f t="shared" ref="BV2:BV18" si="3">+AO2+BU2</f>
        <v>44000000</v>
      </c>
      <c r="BW2" s="166"/>
      <c r="BX2" s="166"/>
      <c r="BY2" s="309"/>
      <c r="BZ2" s="166"/>
      <c r="CA2" s="154"/>
      <c r="CB2" s="157"/>
      <c r="CC2" s="156"/>
      <c r="CD2" s="156"/>
      <c r="CE2" s="156"/>
      <c r="CF2" s="157"/>
      <c r="CG2" s="192"/>
      <c r="CH2" s="192"/>
      <c r="CI2" s="193"/>
      <c r="CJ2" s="193"/>
      <c r="CK2" s="193"/>
      <c r="CL2" s="194"/>
      <c r="CM2" s="195">
        <f t="shared" ref="CM2:CM21" si="4">+IF(BX2&gt;AV2,IF(CC2&gt;BX2,IF(CH2&gt;CC2,CH2,CC2),BX2),AV2)</f>
        <v>42709</v>
      </c>
      <c r="CN2" s="196"/>
      <c r="CO2" s="125"/>
      <c r="CP2" s="194"/>
      <c r="CQ2" s="197" t="e">
        <f>+SUMIFS(#REF!,#REF!,AG2)</f>
        <v>#REF!</v>
      </c>
      <c r="CR2" s="198" t="e">
        <f>+SUMIFS(#REF!,#REF!,BB2)+SUMIFS(#REF!,#REF!,BH2)+SUMIFS(#REF!,#REF!,BN2)</f>
        <v>#REF!</v>
      </c>
      <c r="CS2" s="199" t="e">
        <f>+(CQ2+CR2)/BV2</f>
        <v>#REF!</v>
      </c>
      <c r="CT2" s="200"/>
      <c r="CU2" s="201" t="str">
        <f t="shared" ref="CU2:CU19" si="5">+R2</f>
        <v>EJECUCIÓN</v>
      </c>
      <c r="CV2" s="202"/>
      <c r="CW2" s="203">
        <f t="shared" ref="CW2:CW21" si="6">+AU2</f>
        <v>42375</v>
      </c>
      <c r="CX2" s="201">
        <f t="shared" ref="CX2:CX40" si="7">+CM2</f>
        <v>42709</v>
      </c>
      <c r="CY2" s="204">
        <f>+CX2-CW2</f>
        <v>334</v>
      </c>
      <c r="CZ2" s="204">
        <f t="shared" ref="CZ2:CZ40" si="8">+$DB$1-CW2</f>
        <v>-98</v>
      </c>
      <c r="DA2" s="205">
        <f>+IF(CZ2&gt;=CY2,100,(CZ2/CY2)*100)</f>
        <v>-29.341317365269461</v>
      </c>
      <c r="DB2" s="589" t="s">
        <v>1477</v>
      </c>
      <c r="DC2" s="204">
        <f>+DA2</f>
        <v>-29.341317365269461</v>
      </c>
      <c r="DD2" s="206" t="e">
        <f>+CS2</f>
        <v>#REF!</v>
      </c>
    </row>
    <row r="3" spans="1:108" s="130" customFormat="1" ht="114.75" x14ac:dyDescent="0.25">
      <c r="A3" s="521">
        <f t="shared" ref="A3:A66" si="9">V3</f>
        <v>2</v>
      </c>
      <c r="B3" s="50" t="s">
        <v>1484</v>
      </c>
      <c r="C3" s="116" t="s">
        <v>1567</v>
      </c>
      <c r="D3" s="117" t="s">
        <v>1499</v>
      </c>
      <c r="E3" s="79">
        <v>42375</v>
      </c>
      <c r="F3" s="118" t="s">
        <v>1510</v>
      </c>
      <c r="G3" s="118" t="s">
        <v>1568</v>
      </c>
      <c r="H3" s="119" t="s">
        <v>1569</v>
      </c>
      <c r="I3" s="119" t="s">
        <v>1663</v>
      </c>
      <c r="J3" s="29" t="s">
        <v>1648</v>
      </c>
      <c r="K3" s="127">
        <v>232</v>
      </c>
      <c r="L3" s="120">
        <v>801315</v>
      </c>
      <c r="M3" s="120" t="s">
        <v>1570</v>
      </c>
      <c r="N3" s="304">
        <v>111259817</v>
      </c>
      <c r="O3" s="46" t="s">
        <v>1571</v>
      </c>
      <c r="P3" s="57" t="s">
        <v>1572</v>
      </c>
      <c r="Q3" s="305" t="s">
        <v>1488</v>
      </c>
      <c r="R3" s="306" t="s">
        <v>1489</v>
      </c>
      <c r="S3" s="123"/>
      <c r="T3" s="124"/>
      <c r="U3" s="123"/>
      <c r="V3" s="302">
        <v>2</v>
      </c>
      <c r="W3" s="79">
        <v>42377</v>
      </c>
      <c r="X3" s="79">
        <v>42382</v>
      </c>
      <c r="Y3" s="125">
        <f>X3-W3</f>
        <v>5</v>
      </c>
      <c r="Z3" s="119" t="s">
        <v>1568</v>
      </c>
      <c r="AA3" s="119" t="s">
        <v>1568</v>
      </c>
      <c r="AB3" s="119" t="s">
        <v>1573</v>
      </c>
      <c r="AC3" s="119" t="s">
        <v>1569</v>
      </c>
      <c r="AD3" s="51" t="s">
        <v>1574</v>
      </c>
      <c r="AE3" s="307">
        <v>4973586</v>
      </c>
      <c r="AF3" s="126"/>
      <c r="AG3" s="127">
        <v>9416</v>
      </c>
      <c r="AH3" s="79">
        <v>42377</v>
      </c>
      <c r="AI3" s="139" t="s">
        <v>1497</v>
      </c>
      <c r="AJ3" s="35">
        <v>51616991195</v>
      </c>
      <c r="AK3" s="51" t="s">
        <v>1513</v>
      </c>
      <c r="AL3" s="210">
        <v>9271651</v>
      </c>
      <c r="AM3" s="210">
        <v>111259817</v>
      </c>
      <c r="AN3" s="125"/>
      <c r="AO3" s="125">
        <f t="shared" si="1"/>
        <v>111259817</v>
      </c>
      <c r="AP3" s="148" t="s">
        <v>22</v>
      </c>
      <c r="AQ3" s="149" t="s">
        <v>68</v>
      </c>
      <c r="AR3" s="149" t="s">
        <v>68</v>
      </c>
      <c r="AS3" s="149" t="s">
        <v>68</v>
      </c>
      <c r="AT3" s="150" t="s">
        <v>68</v>
      </c>
      <c r="AU3" s="79">
        <v>42377</v>
      </c>
      <c r="AV3" s="79">
        <v>42742</v>
      </c>
      <c r="AW3" s="47">
        <f t="shared" ref="AW3:AW105" si="10">AV3-AU3</f>
        <v>365</v>
      </c>
      <c r="AX3" s="47"/>
      <c r="AY3" s="23" t="s">
        <v>93</v>
      </c>
      <c r="AZ3" s="151">
        <f>LOOKUP(AY3,'SUPERVISIONES 2015'!$A$3:$B$1279,'SUPERVISIONES 2015'!$B$3:$B$1279)</f>
        <v>7314404</v>
      </c>
      <c r="BA3" s="62" t="s">
        <v>1658</v>
      </c>
      <c r="BB3" s="152"/>
      <c r="BC3" s="153"/>
      <c r="BD3" s="154"/>
      <c r="BE3" s="154"/>
      <c r="BF3" s="153"/>
      <c r="BG3" s="154"/>
      <c r="BH3" s="155"/>
      <c r="BI3" s="156"/>
      <c r="BJ3" s="157"/>
      <c r="BK3" s="157"/>
      <c r="BL3" s="158"/>
      <c r="BM3" s="157"/>
      <c r="BN3" s="159"/>
      <c r="BO3" s="159"/>
      <c r="BP3" s="160"/>
      <c r="BQ3" s="161"/>
      <c r="BR3" s="162"/>
      <c r="BS3" s="161"/>
      <c r="BT3" s="163">
        <f t="shared" si="2"/>
        <v>0</v>
      </c>
      <c r="BU3" s="164">
        <f t="shared" ref="BU3:BU105" si="11">+BD3+BJ3+BP3+BT3</f>
        <v>0</v>
      </c>
      <c r="BV3" s="165">
        <f t="shared" si="3"/>
        <v>111259817</v>
      </c>
      <c r="BW3" s="166"/>
      <c r="BX3" s="166"/>
      <c r="BY3" s="166"/>
      <c r="BZ3" s="166"/>
      <c r="CA3" s="154"/>
      <c r="CB3" s="156"/>
      <c r="CC3" s="156"/>
      <c r="CD3" s="156"/>
      <c r="CE3" s="156"/>
      <c r="CF3" s="157"/>
      <c r="CG3" s="192"/>
      <c r="CH3" s="192"/>
      <c r="CI3" s="193"/>
      <c r="CJ3" s="193"/>
      <c r="CK3" s="193"/>
      <c r="CL3" s="194"/>
      <c r="CM3" s="195">
        <f t="shared" si="4"/>
        <v>42742</v>
      </c>
      <c r="CN3" s="196"/>
      <c r="CO3" s="125"/>
      <c r="CP3" s="194"/>
      <c r="CQ3" s="197" t="e">
        <f>+SUMIFS(#REF!,#REF!,AG3)</f>
        <v>#REF!</v>
      </c>
      <c r="CR3" s="198" t="e">
        <f>+SUMIFS(#REF!,#REF!,BB3)+SUMIFS(#REF!,#REF!,BH3)+SUMIFS(#REF!,#REF!,BN3)</f>
        <v>#REF!</v>
      </c>
      <c r="CS3" s="199" t="e">
        <f t="shared" ref="CS3:CS105" si="12">+(CQ3+CR3)/BV3</f>
        <v>#REF!</v>
      </c>
      <c r="CT3" s="200"/>
      <c r="CU3" s="201" t="str">
        <f t="shared" si="5"/>
        <v>EJECUCIÓN</v>
      </c>
      <c r="CV3" s="202"/>
      <c r="CW3" s="203">
        <f t="shared" si="6"/>
        <v>42377</v>
      </c>
      <c r="CX3" s="201">
        <f t="shared" si="7"/>
        <v>42742</v>
      </c>
      <c r="CY3" s="204">
        <f t="shared" ref="CY3:CY40" si="13">+CX3-CW3</f>
        <v>365</v>
      </c>
      <c r="CZ3" s="204">
        <f t="shared" si="8"/>
        <v>-100</v>
      </c>
      <c r="DA3" s="205">
        <f t="shared" ref="DA3:DA105" si="14">+IF(CZ3&gt;=CY3,100,(CZ3/CY3)*100)</f>
        <v>-27.397260273972602</v>
      </c>
      <c r="DB3" s="589"/>
      <c r="DC3" s="204">
        <f t="shared" ref="DC3:DC105" si="15">+DA3</f>
        <v>-27.397260273972602</v>
      </c>
      <c r="DD3" s="206" t="e">
        <f t="shared" ref="DD3:DD105" si="16">+CS3</f>
        <v>#REF!</v>
      </c>
    </row>
    <row r="4" spans="1:108" s="130" customFormat="1" ht="76.5" x14ac:dyDescent="0.25">
      <c r="A4" s="521">
        <f t="shared" si="9"/>
        <v>6</v>
      </c>
      <c r="B4" s="50" t="s">
        <v>1484</v>
      </c>
      <c r="C4" s="210" t="s">
        <v>1524</v>
      </c>
      <c r="D4" s="117" t="s">
        <v>1502</v>
      </c>
      <c r="E4" s="79">
        <v>42377</v>
      </c>
      <c r="F4" s="118" t="s">
        <v>1510</v>
      </c>
      <c r="G4" s="118" t="s">
        <v>1547</v>
      </c>
      <c r="H4" s="119" t="s">
        <v>1486</v>
      </c>
      <c r="I4" s="119" t="s">
        <v>246</v>
      </c>
      <c r="J4" s="29" t="s">
        <v>1649</v>
      </c>
      <c r="K4" s="127">
        <v>200</v>
      </c>
      <c r="L4" s="120">
        <v>801116</v>
      </c>
      <c r="M4" s="54" t="s">
        <v>1487</v>
      </c>
      <c r="N4" s="304">
        <v>28750000</v>
      </c>
      <c r="O4" s="46" t="s">
        <v>1526</v>
      </c>
      <c r="P4" s="57" t="s">
        <v>1496</v>
      </c>
      <c r="Q4" s="305" t="s">
        <v>1488</v>
      </c>
      <c r="R4" s="306" t="s">
        <v>1489</v>
      </c>
      <c r="S4" s="123"/>
      <c r="T4" s="124"/>
      <c r="U4" s="123"/>
      <c r="V4" s="500">
        <v>6</v>
      </c>
      <c r="W4" s="79">
        <v>42383</v>
      </c>
      <c r="X4" s="79">
        <v>42384</v>
      </c>
      <c r="Y4" s="125">
        <f t="shared" ref="Y4:Y39" si="17">X4-W4</f>
        <v>1</v>
      </c>
      <c r="Z4" s="119" t="s">
        <v>1491</v>
      </c>
      <c r="AA4" s="119" t="s">
        <v>1492</v>
      </c>
      <c r="AB4" s="119" t="s">
        <v>1493</v>
      </c>
      <c r="AC4" s="119" t="s">
        <v>1493</v>
      </c>
      <c r="AD4" s="51" t="s">
        <v>1527</v>
      </c>
      <c r="AE4" s="307">
        <v>1022097423</v>
      </c>
      <c r="AF4" s="126"/>
      <c r="AG4" s="127">
        <v>17016</v>
      </c>
      <c r="AH4" s="79">
        <v>42383</v>
      </c>
      <c r="AI4" s="308" t="s">
        <v>1497</v>
      </c>
      <c r="AJ4" s="35">
        <v>24085108791</v>
      </c>
      <c r="AK4" s="51" t="s">
        <v>1513</v>
      </c>
      <c r="AL4" s="210">
        <v>2500000</v>
      </c>
      <c r="AM4" s="210">
        <v>28750000</v>
      </c>
      <c r="AN4" s="125"/>
      <c r="AO4" s="125">
        <f t="shared" si="1"/>
        <v>28750000</v>
      </c>
      <c r="AP4" s="148" t="s">
        <v>22</v>
      </c>
      <c r="AQ4" s="149" t="s">
        <v>68</v>
      </c>
      <c r="AR4" s="149" t="s">
        <v>68</v>
      </c>
      <c r="AS4" s="149" t="s">
        <v>68</v>
      </c>
      <c r="AT4" s="150" t="s">
        <v>68</v>
      </c>
      <c r="AU4" s="79">
        <v>42383</v>
      </c>
      <c r="AV4" s="79">
        <v>42732</v>
      </c>
      <c r="AW4" s="47">
        <f t="shared" si="10"/>
        <v>349</v>
      </c>
      <c r="AX4" s="47">
        <v>0</v>
      </c>
      <c r="AY4" s="207" t="s">
        <v>42</v>
      </c>
      <c r="AZ4" s="151">
        <f>LOOKUP(AY4,'SUPERVISIONES 2015'!$A$3:$B$1279,'SUPERVISIONES 2015'!$B$3:$B$1279)</f>
        <v>24433491</v>
      </c>
      <c r="BA4" s="310" t="s">
        <v>1528</v>
      </c>
      <c r="BB4" s="153"/>
      <c r="BC4" s="153"/>
      <c r="BD4" s="154"/>
      <c r="BE4" s="189"/>
      <c r="BF4" s="153"/>
      <c r="BG4" s="154"/>
      <c r="BH4" s="155"/>
      <c r="BI4" s="156"/>
      <c r="BJ4" s="157"/>
      <c r="BK4" s="157"/>
      <c r="BL4" s="158"/>
      <c r="BM4" s="157"/>
      <c r="BN4" s="159"/>
      <c r="BO4" s="159"/>
      <c r="BP4" s="160"/>
      <c r="BQ4" s="161"/>
      <c r="BR4" s="162"/>
      <c r="BS4" s="161"/>
      <c r="BT4" s="163">
        <f t="shared" si="2"/>
        <v>0</v>
      </c>
      <c r="BU4" s="164">
        <f t="shared" si="11"/>
        <v>0</v>
      </c>
      <c r="BV4" s="165">
        <f t="shared" si="3"/>
        <v>28750000</v>
      </c>
      <c r="BW4" s="166"/>
      <c r="BX4" s="166"/>
      <c r="BY4" s="309"/>
      <c r="BZ4" s="166"/>
      <c r="CA4" s="154"/>
      <c r="CB4" s="156"/>
      <c r="CC4" s="156"/>
      <c r="CD4" s="191"/>
      <c r="CE4" s="156"/>
      <c r="CF4" s="157"/>
      <c r="CG4" s="192"/>
      <c r="CH4" s="192"/>
      <c r="CI4" s="193"/>
      <c r="CJ4" s="193"/>
      <c r="CK4" s="193"/>
      <c r="CL4" s="194"/>
      <c r="CM4" s="195">
        <f t="shared" si="4"/>
        <v>42732</v>
      </c>
      <c r="CN4" s="196"/>
      <c r="CO4" s="125"/>
      <c r="CP4" s="194"/>
      <c r="CQ4" s="197" t="e">
        <f>+SUMIFS(#REF!,#REF!,AG4)</f>
        <v>#REF!</v>
      </c>
      <c r="CR4" s="198" t="e">
        <f>+SUMIFS(#REF!,#REF!,BB4)+SUMIFS(#REF!,#REF!,BH4)+SUMIFS(#REF!,#REF!,BN4)</f>
        <v>#REF!</v>
      </c>
      <c r="CS4" s="199" t="e">
        <f t="shared" si="12"/>
        <v>#REF!</v>
      </c>
      <c r="CT4" s="200"/>
      <c r="CU4" s="201" t="str">
        <f t="shared" si="5"/>
        <v>EJECUCIÓN</v>
      </c>
      <c r="CV4" s="202"/>
      <c r="CW4" s="203">
        <f t="shared" si="6"/>
        <v>42383</v>
      </c>
      <c r="CX4" s="201">
        <f t="shared" si="7"/>
        <v>42732</v>
      </c>
      <c r="CY4" s="204">
        <f t="shared" si="13"/>
        <v>349</v>
      </c>
      <c r="CZ4" s="204">
        <f t="shared" si="8"/>
        <v>-106</v>
      </c>
      <c r="DA4" s="205">
        <f t="shared" si="14"/>
        <v>-30.372492836676219</v>
      </c>
      <c r="DB4" s="589"/>
      <c r="DC4" s="204">
        <f t="shared" si="15"/>
        <v>-30.372492836676219</v>
      </c>
      <c r="DD4" s="206" t="e">
        <f t="shared" si="16"/>
        <v>#REF!</v>
      </c>
    </row>
    <row r="5" spans="1:108" s="130" customFormat="1" ht="63.75" x14ac:dyDescent="0.2">
      <c r="A5" s="521" t="str">
        <f t="shared" si="9"/>
        <v>DESIERTO</v>
      </c>
      <c r="B5" s="50" t="s">
        <v>1484</v>
      </c>
      <c r="C5" s="116" t="s">
        <v>1666</v>
      </c>
      <c r="D5" s="117" t="s">
        <v>1503</v>
      </c>
      <c r="E5" s="79">
        <v>42377</v>
      </c>
      <c r="F5" s="118" t="s">
        <v>1510</v>
      </c>
      <c r="G5" s="118" t="s">
        <v>1547</v>
      </c>
      <c r="H5" s="119" t="s">
        <v>1486</v>
      </c>
      <c r="I5" s="48" t="s">
        <v>1661</v>
      </c>
      <c r="J5" s="463" t="s">
        <v>1659</v>
      </c>
      <c r="K5" s="61">
        <v>152</v>
      </c>
      <c r="L5" s="120">
        <v>801615</v>
      </c>
      <c r="M5" s="54" t="s">
        <v>1664</v>
      </c>
      <c r="N5" s="304">
        <v>23760000</v>
      </c>
      <c r="O5" s="46" t="s">
        <v>1665</v>
      </c>
      <c r="P5" s="57" t="s">
        <v>1496</v>
      </c>
      <c r="Q5" s="305" t="s">
        <v>1660</v>
      </c>
      <c r="R5" s="306" t="s">
        <v>1660</v>
      </c>
      <c r="S5" s="121" t="s">
        <v>1660</v>
      </c>
      <c r="T5" s="121" t="s">
        <v>1660</v>
      </c>
      <c r="U5" s="121" t="s">
        <v>1660</v>
      </c>
      <c r="V5" s="121" t="s">
        <v>2177</v>
      </c>
      <c r="W5" s="79"/>
      <c r="X5" s="121" t="s">
        <v>1660</v>
      </c>
      <c r="Y5" s="125"/>
      <c r="Z5" s="306" t="s">
        <v>1660</v>
      </c>
      <c r="AA5" s="306" t="s">
        <v>1660</v>
      </c>
      <c r="AB5" s="121" t="s">
        <v>1660</v>
      </c>
      <c r="AC5" s="121" t="s">
        <v>1660</v>
      </c>
      <c r="AD5" s="306" t="s">
        <v>1660</v>
      </c>
      <c r="AE5" s="311" t="s">
        <v>1660</v>
      </c>
      <c r="AF5" s="121" t="s">
        <v>1660</v>
      </c>
      <c r="AG5" s="121" t="s">
        <v>1660</v>
      </c>
      <c r="AH5" s="121" t="s">
        <v>1660</v>
      </c>
      <c r="AI5" s="121" t="s">
        <v>1660</v>
      </c>
      <c r="AJ5" s="121" t="s">
        <v>1660</v>
      </c>
      <c r="AK5" s="306" t="s">
        <v>1660</v>
      </c>
      <c r="AL5" s="121" t="s">
        <v>1660</v>
      </c>
      <c r="AM5" s="121"/>
      <c r="AN5" s="121"/>
      <c r="AO5" s="125">
        <f t="shared" si="1"/>
        <v>0</v>
      </c>
      <c r="AP5" s="148" t="s">
        <v>22</v>
      </c>
      <c r="AQ5" s="149" t="s">
        <v>68</v>
      </c>
      <c r="AR5" s="149" t="s">
        <v>68</v>
      </c>
      <c r="AS5" s="149" t="s">
        <v>68</v>
      </c>
      <c r="AT5" s="150" t="s">
        <v>68</v>
      </c>
      <c r="AU5" s="79"/>
      <c r="AV5" s="79"/>
      <c r="AW5" s="47">
        <f t="shared" si="10"/>
        <v>0</v>
      </c>
      <c r="AX5" s="47"/>
      <c r="AY5" s="207"/>
      <c r="AZ5" s="151" t="e">
        <f>LOOKUP(AY5,'SUPERVISIONES 2015'!$A$3:$B$1279,'SUPERVISIONES 2015'!$B$3:$B$1279)</f>
        <v>#N/A</v>
      </c>
      <c r="BA5" s="208"/>
      <c r="BB5" s="153"/>
      <c r="BC5" s="153"/>
      <c r="BD5" s="154"/>
      <c r="BE5" s="209"/>
      <c r="BF5" s="153"/>
      <c r="BG5" s="154"/>
      <c r="BH5" s="155"/>
      <c r="BI5" s="156"/>
      <c r="BJ5" s="157"/>
      <c r="BK5" s="157"/>
      <c r="BL5" s="158"/>
      <c r="BM5" s="157"/>
      <c r="BN5" s="159"/>
      <c r="BO5" s="159"/>
      <c r="BP5" s="160"/>
      <c r="BQ5" s="161"/>
      <c r="BR5" s="162"/>
      <c r="BS5" s="161"/>
      <c r="BT5" s="163">
        <f t="shared" si="2"/>
        <v>0</v>
      </c>
      <c r="BU5" s="164">
        <f t="shared" si="11"/>
        <v>0</v>
      </c>
      <c r="BV5" s="165">
        <f t="shared" si="3"/>
        <v>0</v>
      </c>
      <c r="BW5" s="166"/>
      <c r="BX5" s="166"/>
      <c r="BY5" s="309"/>
      <c r="BZ5" s="166"/>
      <c r="CA5" s="154"/>
      <c r="CB5" s="157"/>
      <c r="CC5" s="156"/>
      <c r="CD5" s="156"/>
      <c r="CE5" s="156"/>
      <c r="CF5" s="157"/>
      <c r="CG5" s="192"/>
      <c r="CH5" s="192"/>
      <c r="CI5" s="193"/>
      <c r="CJ5" s="193"/>
      <c r="CK5" s="193"/>
      <c r="CL5" s="194"/>
      <c r="CM5" s="195">
        <f t="shared" si="4"/>
        <v>0</v>
      </c>
      <c r="CN5" s="196"/>
      <c r="CO5" s="125"/>
      <c r="CP5" s="194"/>
      <c r="CQ5" s="197" t="e">
        <f>+SUMIFS(#REF!,#REF!,AG5)</f>
        <v>#REF!</v>
      </c>
      <c r="CR5" s="198" t="e">
        <f>+SUMIFS(#REF!,#REF!,BB5)+SUMIFS(#REF!,#REF!,BH5)+SUMIFS(#REF!,#REF!,BN5)</f>
        <v>#REF!</v>
      </c>
      <c r="CS5" s="199" t="e">
        <f t="shared" si="12"/>
        <v>#REF!</v>
      </c>
      <c r="CT5" s="200"/>
      <c r="CU5" s="201" t="str">
        <f t="shared" si="5"/>
        <v>DESCARTADO</v>
      </c>
      <c r="CV5" s="202"/>
      <c r="CW5" s="203">
        <f t="shared" si="6"/>
        <v>0</v>
      </c>
      <c r="CX5" s="201">
        <f t="shared" si="7"/>
        <v>0</v>
      </c>
      <c r="CY5" s="204">
        <f t="shared" si="13"/>
        <v>0</v>
      </c>
      <c r="CZ5" s="204">
        <f t="shared" si="8"/>
        <v>42277</v>
      </c>
      <c r="DA5" s="205">
        <f t="shared" si="14"/>
        <v>100</v>
      </c>
      <c r="DB5" s="589"/>
      <c r="DC5" s="204">
        <f t="shared" si="15"/>
        <v>100</v>
      </c>
      <c r="DD5" s="206" t="e">
        <f t="shared" si="16"/>
        <v>#REF!</v>
      </c>
    </row>
    <row r="6" spans="1:108" s="130" customFormat="1" ht="63.75" x14ac:dyDescent="0.25">
      <c r="A6" s="521" t="str">
        <f t="shared" si="9"/>
        <v>22</v>
      </c>
      <c r="B6" s="50" t="s">
        <v>1484</v>
      </c>
      <c r="C6" s="116" t="s">
        <v>1667</v>
      </c>
      <c r="D6" s="117" t="s">
        <v>1504</v>
      </c>
      <c r="E6" s="79">
        <v>42377</v>
      </c>
      <c r="F6" s="118" t="s">
        <v>1510</v>
      </c>
      <c r="G6" s="118" t="s">
        <v>1568</v>
      </c>
      <c r="H6" s="48" t="s">
        <v>1670</v>
      </c>
      <c r="I6" s="119" t="s">
        <v>1663</v>
      </c>
      <c r="J6" s="30" t="s">
        <v>1668</v>
      </c>
      <c r="K6" s="127">
        <v>61</v>
      </c>
      <c r="L6" s="120">
        <v>801315</v>
      </c>
      <c r="M6" s="120" t="s">
        <v>1570</v>
      </c>
      <c r="N6" s="304">
        <v>28402000</v>
      </c>
      <c r="O6" s="46" t="s">
        <v>1669</v>
      </c>
      <c r="P6" s="57" t="s">
        <v>1572</v>
      </c>
      <c r="Q6" s="305" t="s">
        <v>1488</v>
      </c>
      <c r="R6" s="306" t="s">
        <v>1489</v>
      </c>
      <c r="S6" s="123"/>
      <c r="T6" s="124"/>
      <c r="U6" s="123"/>
      <c r="V6" s="302" t="s">
        <v>1559</v>
      </c>
      <c r="W6" s="79">
        <v>42395</v>
      </c>
      <c r="X6" s="79">
        <v>42396</v>
      </c>
      <c r="Y6" s="125">
        <f t="shared" si="17"/>
        <v>1</v>
      </c>
      <c r="Z6" s="119" t="s">
        <v>1568</v>
      </c>
      <c r="AA6" s="119" t="s">
        <v>1568</v>
      </c>
      <c r="AB6" s="48" t="s">
        <v>1670</v>
      </c>
      <c r="AC6" s="48" t="s">
        <v>1671</v>
      </c>
      <c r="AD6" s="51" t="s">
        <v>1672</v>
      </c>
      <c r="AE6" s="307">
        <v>32529734</v>
      </c>
      <c r="AF6" s="126"/>
      <c r="AG6" s="127">
        <v>28516</v>
      </c>
      <c r="AH6" s="79">
        <v>42395</v>
      </c>
      <c r="AI6" s="308" t="s">
        <v>1497</v>
      </c>
      <c r="AJ6" s="35">
        <v>66138556299</v>
      </c>
      <c r="AK6" s="51" t="s">
        <v>1513</v>
      </c>
      <c r="AL6" s="210">
        <v>2582000</v>
      </c>
      <c r="AM6" s="210">
        <v>28402000</v>
      </c>
      <c r="AN6" s="125"/>
      <c r="AO6" s="125">
        <f t="shared" si="1"/>
        <v>28402000</v>
      </c>
      <c r="AP6" s="148" t="s">
        <v>22</v>
      </c>
      <c r="AQ6" s="149" t="s">
        <v>68</v>
      </c>
      <c r="AR6" s="149" t="s">
        <v>68</v>
      </c>
      <c r="AS6" s="149" t="s">
        <v>68</v>
      </c>
      <c r="AT6" s="150" t="s">
        <v>68</v>
      </c>
      <c r="AU6" s="79">
        <v>42395</v>
      </c>
      <c r="AV6" s="79">
        <v>42729</v>
      </c>
      <c r="AW6" s="47">
        <f t="shared" si="10"/>
        <v>334</v>
      </c>
      <c r="AX6" s="47"/>
      <c r="AY6" s="23" t="s">
        <v>17</v>
      </c>
      <c r="AZ6" s="151">
        <f>LOOKUP(AY6,'SUPERVISIONES 2015'!$A$3:$B$1279,'SUPERVISIONES 2015'!$B$3:$B$1279)</f>
        <v>26271656</v>
      </c>
      <c r="BA6" s="62" t="s">
        <v>1673</v>
      </c>
      <c r="BB6" s="152"/>
      <c r="BC6" s="153"/>
      <c r="BD6" s="154"/>
      <c r="BE6" s="154"/>
      <c r="BF6" s="153"/>
      <c r="BG6" s="154"/>
      <c r="BH6" s="155"/>
      <c r="BI6" s="156"/>
      <c r="BJ6" s="157"/>
      <c r="BK6" s="157"/>
      <c r="BL6" s="158"/>
      <c r="BM6" s="157"/>
      <c r="BN6" s="159"/>
      <c r="BO6" s="159"/>
      <c r="BP6" s="160"/>
      <c r="BQ6" s="161"/>
      <c r="BR6" s="162"/>
      <c r="BS6" s="161"/>
      <c r="BT6" s="163">
        <f t="shared" si="2"/>
        <v>0</v>
      </c>
      <c r="BU6" s="164">
        <f t="shared" si="11"/>
        <v>0</v>
      </c>
      <c r="BV6" s="165">
        <f t="shared" si="3"/>
        <v>28402000</v>
      </c>
      <c r="BW6" s="166"/>
      <c r="BX6" s="166"/>
      <c r="BY6" s="166"/>
      <c r="BZ6" s="166"/>
      <c r="CA6" s="154"/>
      <c r="CB6" s="156"/>
      <c r="CC6" s="156"/>
      <c r="CD6" s="156"/>
      <c r="CE6" s="156"/>
      <c r="CF6" s="157"/>
      <c r="CG6" s="192"/>
      <c r="CH6" s="192"/>
      <c r="CI6" s="193"/>
      <c r="CJ6" s="193"/>
      <c r="CK6" s="193"/>
      <c r="CL6" s="194"/>
      <c r="CM6" s="195">
        <f t="shared" si="4"/>
        <v>42729</v>
      </c>
      <c r="CN6" s="196"/>
      <c r="CO6" s="125"/>
      <c r="CP6" s="194"/>
      <c r="CQ6" s="197" t="e">
        <f>+SUMIFS(#REF!,#REF!,AG6)</f>
        <v>#REF!</v>
      </c>
      <c r="CR6" s="198" t="e">
        <f>+SUMIFS(#REF!,#REF!,BB6)+SUMIFS(#REF!,#REF!,BH6)+SUMIFS(#REF!,#REF!,BN6)</f>
        <v>#REF!</v>
      </c>
      <c r="CS6" s="199" t="e">
        <f t="shared" si="12"/>
        <v>#REF!</v>
      </c>
      <c r="CT6" s="200"/>
      <c r="CU6" s="201" t="str">
        <f t="shared" si="5"/>
        <v>EJECUCIÓN</v>
      </c>
      <c r="CV6" s="202"/>
      <c r="CW6" s="203">
        <f t="shared" si="6"/>
        <v>42395</v>
      </c>
      <c r="CX6" s="201">
        <f t="shared" si="7"/>
        <v>42729</v>
      </c>
      <c r="CY6" s="204">
        <f t="shared" si="13"/>
        <v>334</v>
      </c>
      <c r="CZ6" s="204">
        <f t="shared" si="8"/>
        <v>-118</v>
      </c>
      <c r="DA6" s="205">
        <f t="shared" si="14"/>
        <v>-35.32934131736527</v>
      </c>
      <c r="DB6" s="589"/>
      <c r="DC6" s="204">
        <f t="shared" si="15"/>
        <v>-35.32934131736527</v>
      </c>
      <c r="DD6" s="206" t="e">
        <f t="shared" si="16"/>
        <v>#REF!</v>
      </c>
    </row>
    <row r="7" spans="1:108" s="130" customFormat="1" ht="127.5" x14ac:dyDescent="0.25">
      <c r="A7" s="521" t="str">
        <f t="shared" si="9"/>
        <v>24</v>
      </c>
      <c r="B7" s="50" t="s">
        <v>1484</v>
      </c>
      <c r="C7" s="116" t="s">
        <v>1674</v>
      </c>
      <c r="D7" s="117" t="s">
        <v>1505</v>
      </c>
      <c r="E7" s="79">
        <v>42377</v>
      </c>
      <c r="F7" s="118" t="s">
        <v>1510</v>
      </c>
      <c r="G7" s="118" t="s">
        <v>1568</v>
      </c>
      <c r="H7" s="48" t="s">
        <v>1670</v>
      </c>
      <c r="I7" s="119" t="s">
        <v>1663</v>
      </c>
      <c r="J7" s="30" t="s">
        <v>1675</v>
      </c>
      <c r="K7" s="127">
        <v>57</v>
      </c>
      <c r="L7" s="120">
        <v>801315</v>
      </c>
      <c r="M7" s="120" t="s">
        <v>1570</v>
      </c>
      <c r="N7" s="304">
        <v>2520000</v>
      </c>
      <c r="O7" s="46" t="s">
        <v>1676</v>
      </c>
      <c r="P7" s="57" t="s">
        <v>1572</v>
      </c>
      <c r="Q7" s="305" t="s">
        <v>1488</v>
      </c>
      <c r="R7" s="306" t="s">
        <v>1489</v>
      </c>
      <c r="S7" s="123"/>
      <c r="T7" s="124"/>
      <c r="U7" s="123"/>
      <c r="V7" s="302" t="s">
        <v>1561</v>
      </c>
      <c r="W7" s="79">
        <v>42397</v>
      </c>
      <c r="X7" s="79">
        <v>42398</v>
      </c>
      <c r="Y7" s="125">
        <f t="shared" si="17"/>
        <v>1</v>
      </c>
      <c r="Z7" s="119" t="s">
        <v>1568</v>
      </c>
      <c r="AA7" s="119" t="s">
        <v>1568</v>
      </c>
      <c r="AB7" s="48" t="s">
        <v>1677</v>
      </c>
      <c r="AC7" s="48" t="s">
        <v>1678</v>
      </c>
      <c r="AD7" s="51" t="s">
        <v>1679</v>
      </c>
      <c r="AE7" s="307">
        <v>11695148</v>
      </c>
      <c r="AF7" s="126"/>
      <c r="AG7" s="127">
        <v>33816</v>
      </c>
      <c r="AH7" s="79">
        <v>42397</v>
      </c>
      <c r="AI7" s="308" t="s">
        <v>1497</v>
      </c>
      <c r="AJ7" s="35">
        <v>440334126</v>
      </c>
      <c r="AK7" s="51" t="s">
        <v>1680</v>
      </c>
      <c r="AL7" s="210">
        <v>210000</v>
      </c>
      <c r="AM7" s="210">
        <v>2520000</v>
      </c>
      <c r="AN7" s="125"/>
      <c r="AO7" s="125">
        <f t="shared" si="1"/>
        <v>2520000</v>
      </c>
      <c r="AP7" s="148" t="s">
        <v>22</v>
      </c>
      <c r="AQ7" s="149" t="s">
        <v>68</v>
      </c>
      <c r="AR7" s="149" t="s">
        <v>68</v>
      </c>
      <c r="AS7" s="149" t="s">
        <v>68</v>
      </c>
      <c r="AT7" s="150" t="s">
        <v>68</v>
      </c>
      <c r="AU7" s="79">
        <v>42397</v>
      </c>
      <c r="AV7" s="79">
        <v>42762</v>
      </c>
      <c r="AW7" s="47">
        <f t="shared" si="10"/>
        <v>365</v>
      </c>
      <c r="AX7" s="47"/>
      <c r="AY7" s="23" t="s">
        <v>58</v>
      </c>
      <c r="AZ7" s="151">
        <f>LOOKUP(AY7,'SUPERVISIONES 2015'!$A$3:$B$1279,'SUPERVISIONES 2015'!$B$3:$B$1279)</f>
        <v>1077438612</v>
      </c>
      <c r="BA7" s="62" t="s">
        <v>1682</v>
      </c>
      <c r="BB7" s="153"/>
      <c r="BC7" s="153"/>
      <c r="BD7" s="154"/>
      <c r="BE7" s="189"/>
      <c r="BF7" s="153"/>
      <c r="BG7" s="154"/>
      <c r="BH7" s="155"/>
      <c r="BI7" s="156"/>
      <c r="BJ7" s="157"/>
      <c r="BK7" s="157"/>
      <c r="BL7" s="158"/>
      <c r="BM7" s="157"/>
      <c r="BN7" s="159"/>
      <c r="BO7" s="159"/>
      <c r="BP7" s="160"/>
      <c r="BQ7" s="161"/>
      <c r="BR7" s="162"/>
      <c r="BS7" s="161"/>
      <c r="BT7" s="163">
        <f t="shared" si="2"/>
        <v>0</v>
      </c>
      <c r="BU7" s="164">
        <f t="shared" si="11"/>
        <v>0</v>
      </c>
      <c r="BV7" s="165">
        <f t="shared" si="3"/>
        <v>2520000</v>
      </c>
      <c r="BW7" s="166"/>
      <c r="BX7" s="166"/>
      <c r="BY7" s="309"/>
      <c r="BZ7" s="166"/>
      <c r="CA7" s="154"/>
      <c r="CB7" s="156"/>
      <c r="CC7" s="156"/>
      <c r="CD7" s="191"/>
      <c r="CE7" s="156"/>
      <c r="CF7" s="157"/>
      <c r="CG7" s="192"/>
      <c r="CH7" s="192"/>
      <c r="CI7" s="193"/>
      <c r="CJ7" s="193"/>
      <c r="CK7" s="193"/>
      <c r="CL7" s="194"/>
      <c r="CM7" s="195">
        <f t="shared" si="4"/>
        <v>42762</v>
      </c>
      <c r="CN7" s="196"/>
      <c r="CO7" s="125"/>
      <c r="CP7" s="194"/>
      <c r="CQ7" s="197" t="e">
        <f>+SUMIFS(#REF!,#REF!,AG7)</f>
        <v>#REF!</v>
      </c>
      <c r="CR7" s="198" t="e">
        <f>+SUMIFS(#REF!,#REF!,BB7)+SUMIFS(#REF!,#REF!,BH7)+SUMIFS(#REF!,#REF!,BN7)</f>
        <v>#REF!</v>
      </c>
      <c r="CS7" s="199" t="e">
        <f t="shared" si="12"/>
        <v>#REF!</v>
      </c>
      <c r="CT7" s="200"/>
      <c r="CU7" s="201" t="str">
        <f t="shared" si="5"/>
        <v>EJECUCIÓN</v>
      </c>
      <c r="CV7" s="202"/>
      <c r="CW7" s="203">
        <f t="shared" si="6"/>
        <v>42397</v>
      </c>
      <c r="CX7" s="201">
        <f t="shared" si="7"/>
        <v>42762</v>
      </c>
      <c r="CY7" s="204">
        <f t="shared" si="13"/>
        <v>365</v>
      </c>
      <c r="CZ7" s="204">
        <f t="shared" si="8"/>
        <v>-120</v>
      </c>
      <c r="DA7" s="205">
        <f t="shared" si="14"/>
        <v>-32.87671232876712</v>
      </c>
      <c r="DB7" s="589"/>
      <c r="DC7" s="204">
        <f t="shared" si="15"/>
        <v>-32.87671232876712</v>
      </c>
      <c r="DD7" s="206" t="e">
        <f t="shared" si="16"/>
        <v>#REF!</v>
      </c>
    </row>
    <row r="8" spans="1:108" s="130" customFormat="1" ht="89.25" x14ac:dyDescent="0.25">
      <c r="A8" s="521">
        <f t="shared" si="9"/>
        <v>7</v>
      </c>
      <c r="B8" s="50" t="s">
        <v>1500</v>
      </c>
      <c r="C8" s="116" t="s">
        <v>1530</v>
      </c>
      <c r="D8" s="117" t="s">
        <v>1506</v>
      </c>
      <c r="E8" s="79">
        <v>42381</v>
      </c>
      <c r="F8" s="118" t="s">
        <v>1510</v>
      </c>
      <c r="G8" s="118" t="s">
        <v>1547</v>
      </c>
      <c r="H8" s="119" t="s">
        <v>1486</v>
      </c>
      <c r="I8" s="119" t="s">
        <v>1575</v>
      </c>
      <c r="J8" s="430" t="s">
        <v>1531</v>
      </c>
      <c r="K8" s="61">
        <v>166</v>
      </c>
      <c r="L8" s="120">
        <v>801116</v>
      </c>
      <c r="M8" s="54" t="s">
        <v>1487</v>
      </c>
      <c r="N8" s="304">
        <v>52000000</v>
      </c>
      <c r="O8" s="46" t="s">
        <v>1532</v>
      </c>
      <c r="P8" s="57" t="s">
        <v>1496</v>
      </c>
      <c r="Q8" s="305" t="s">
        <v>1488</v>
      </c>
      <c r="R8" s="306" t="s">
        <v>1489</v>
      </c>
      <c r="S8" s="123"/>
      <c r="T8" s="124"/>
      <c r="U8" s="123"/>
      <c r="V8" s="500">
        <v>7</v>
      </c>
      <c r="W8" s="79">
        <v>42383</v>
      </c>
      <c r="X8" s="79">
        <v>42384</v>
      </c>
      <c r="Y8" s="125">
        <f t="shared" si="17"/>
        <v>1</v>
      </c>
      <c r="Z8" s="119" t="s">
        <v>1491</v>
      </c>
      <c r="AA8" s="119" t="s">
        <v>1492</v>
      </c>
      <c r="AB8" s="119" t="s">
        <v>1493</v>
      </c>
      <c r="AC8" s="119" t="s">
        <v>1493</v>
      </c>
      <c r="AD8" s="51" t="s">
        <v>1533</v>
      </c>
      <c r="AE8" s="307">
        <v>14696934</v>
      </c>
      <c r="AF8" s="126"/>
      <c r="AG8" s="127">
        <v>16916</v>
      </c>
      <c r="AH8" s="79">
        <v>42383</v>
      </c>
      <c r="AI8" s="308" t="s">
        <v>1512</v>
      </c>
      <c r="AJ8" s="35">
        <v>56561350</v>
      </c>
      <c r="AK8" s="51" t="s">
        <v>1534</v>
      </c>
      <c r="AL8" s="210">
        <v>5200000</v>
      </c>
      <c r="AM8" s="210">
        <v>52000000</v>
      </c>
      <c r="AN8" s="125"/>
      <c r="AO8" s="333">
        <f t="shared" si="1"/>
        <v>52000000</v>
      </c>
      <c r="AP8" s="148" t="s">
        <v>22</v>
      </c>
      <c r="AQ8" s="149" t="s">
        <v>68</v>
      </c>
      <c r="AR8" s="149" t="s">
        <v>68</v>
      </c>
      <c r="AS8" s="149" t="s">
        <v>68</v>
      </c>
      <c r="AT8" s="150" t="s">
        <v>68</v>
      </c>
      <c r="AU8" s="79">
        <v>42383</v>
      </c>
      <c r="AV8" s="312">
        <v>42687</v>
      </c>
      <c r="AW8" s="314">
        <f t="shared" si="10"/>
        <v>304</v>
      </c>
      <c r="AX8" s="314"/>
      <c r="AY8" s="315" t="s">
        <v>465</v>
      </c>
      <c r="AZ8" s="316">
        <f>LOOKUP(AY8,'SUPERVISIONES 2015'!$A$3:$B$1279,'SUPERVISIONES 2015'!$B$3:$B$1279)</f>
        <v>17336974</v>
      </c>
      <c r="BA8" s="317" t="s">
        <v>1535</v>
      </c>
      <c r="BB8" s="318"/>
      <c r="BC8" s="318"/>
      <c r="BD8" s="169"/>
      <c r="BE8" s="319"/>
      <c r="BF8" s="318"/>
      <c r="BG8" s="169"/>
      <c r="BH8" s="320"/>
      <c r="BI8" s="170"/>
      <c r="BJ8" s="171"/>
      <c r="BK8" s="171"/>
      <c r="BL8" s="321"/>
      <c r="BM8" s="171"/>
      <c r="BN8" s="322"/>
      <c r="BO8" s="322"/>
      <c r="BP8" s="323"/>
      <c r="BQ8" s="324"/>
      <c r="BR8" s="325"/>
      <c r="BS8" s="324"/>
      <c r="BT8" s="326">
        <f t="shared" si="2"/>
        <v>0</v>
      </c>
      <c r="BU8" s="327">
        <f t="shared" si="11"/>
        <v>0</v>
      </c>
      <c r="BV8" s="328">
        <f t="shared" si="3"/>
        <v>52000000</v>
      </c>
      <c r="BW8" s="168"/>
      <c r="BX8" s="168"/>
      <c r="BY8" s="329"/>
      <c r="BZ8" s="168"/>
      <c r="CA8" s="169"/>
      <c r="CB8" s="171"/>
      <c r="CC8" s="170"/>
      <c r="CD8" s="170"/>
      <c r="CE8" s="170"/>
      <c r="CF8" s="171"/>
      <c r="CG8" s="172"/>
      <c r="CH8" s="172"/>
      <c r="CI8" s="173"/>
      <c r="CJ8" s="173"/>
      <c r="CK8" s="173"/>
      <c r="CL8" s="174"/>
      <c r="CM8" s="175">
        <f t="shared" si="4"/>
        <v>42687</v>
      </c>
      <c r="CN8" s="176"/>
      <c r="CO8" s="177"/>
      <c r="CP8" s="174"/>
      <c r="CQ8" s="178" t="e">
        <f>+SUMIFS(#REF!,#REF!,AG8)</f>
        <v>#REF!</v>
      </c>
      <c r="CR8" s="179" t="e">
        <f>+SUMIFS(#REF!,#REF!,BB8)+SUMIFS(#REF!,#REF!,BH8)+SUMIFS(#REF!,#REF!,BN8)</f>
        <v>#REF!</v>
      </c>
      <c r="CS8" s="180" t="e">
        <f t="shared" si="12"/>
        <v>#REF!</v>
      </c>
      <c r="CT8" s="181"/>
      <c r="CU8" s="182" t="str">
        <f t="shared" si="5"/>
        <v>EJECUCIÓN</v>
      </c>
      <c r="CV8" s="183"/>
      <c r="CW8" s="184">
        <f t="shared" si="6"/>
        <v>42383</v>
      </c>
      <c r="CX8" s="182">
        <f t="shared" si="7"/>
        <v>42687</v>
      </c>
      <c r="CY8" s="185">
        <f t="shared" si="13"/>
        <v>304</v>
      </c>
      <c r="CZ8" s="185">
        <f t="shared" si="8"/>
        <v>-106</v>
      </c>
      <c r="DA8" s="186">
        <f t="shared" si="14"/>
        <v>-34.868421052631575</v>
      </c>
      <c r="DB8" s="592"/>
      <c r="DC8" s="185">
        <f t="shared" si="15"/>
        <v>-34.868421052631575</v>
      </c>
      <c r="DD8" s="187" t="e">
        <f t="shared" si="16"/>
        <v>#REF!</v>
      </c>
    </row>
    <row r="9" spans="1:108" s="130" customFormat="1" ht="63.75" x14ac:dyDescent="0.2">
      <c r="A9" s="521">
        <f t="shared" si="9"/>
        <v>9</v>
      </c>
      <c r="B9" s="50" t="s">
        <v>1653</v>
      </c>
      <c r="C9" s="116" t="s">
        <v>1732</v>
      </c>
      <c r="D9" s="117" t="s">
        <v>1507</v>
      </c>
      <c r="E9" s="79">
        <v>42381</v>
      </c>
      <c r="F9" s="118" t="s">
        <v>1510</v>
      </c>
      <c r="G9" s="118" t="s">
        <v>1547</v>
      </c>
      <c r="H9" s="48" t="s">
        <v>1733</v>
      </c>
      <c r="I9" s="48" t="s">
        <v>1734</v>
      </c>
      <c r="J9" s="28" t="s">
        <v>1735</v>
      </c>
      <c r="K9" s="127">
        <v>5</v>
      </c>
      <c r="L9" s="120">
        <v>801116</v>
      </c>
      <c r="M9" s="132" t="s">
        <v>1736</v>
      </c>
      <c r="N9" s="129" t="s">
        <v>1737</v>
      </c>
      <c r="O9" s="46" t="s">
        <v>1738</v>
      </c>
      <c r="P9" s="57" t="s">
        <v>1496</v>
      </c>
      <c r="Q9" s="305" t="s">
        <v>1488</v>
      </c>
      <c r="R9" s="306" t="s">
        <v>1489</v>
      </c>
      <c r="S9" s="123"/>
      <c r="T9" s="124"/>
      <c r="U9" s="123"/>
      <c r="V9" s="500">
        <v>9</v>
      </c>
      <c r="W9" s="79">
        <v>42384</v>
      </c>
      <c r="X9" s="79">
        <v>42389</v>
      </c>
      <c r="Y9" s="125">
        <f t="shared" si="17"/>
        <v>5</v>
      </c>
      <c r="Z9" s="119" t="s">
        <v>1739</v>
      </c>
      <c r="AA9" s="119" t="s">
        <v>1492</v>
      </c>
      <c r="AB9" s="48" t="s">
        <v>1493</v>
      </c>
      <c r="AC9" s="48" t="s">
        <v>1493</v>
      </c>
      <c r="AD9" s="330" t="s">
        <v>27</v>
      </c>
      <c r="AE9" s="331">
        <v>5825755</v>
      </c>
      <c r="AF9" s="126"/>
      <c r="AG9" s="332">
        <v>17816</v>
      </c>
      <c r="AH9" s="79">
        <v>42384</v>
      </c>
      <c r="AI9" s="139" t="s">
        <v>1497</v>
      </c>
      <c r="AJ9" s="33">
        <v>4292009068</v>
      </c>
      <c r="AK9" s="51" t="s">
        <v>1740</v>
      </c>
      <c r="AL9" s="47" t="s">
        <v>1741</v>
      </c>
      <c r="AM9" s="210">
        <v>41580000</v>
      </c>
      <c r="AN9" s="125"/>
      <c r="AO9" s="333">
        <f t="shared" si="1"/>
        <v>41580000</v>
      </c>
      <c r="AP9" s="148" t="s">
        <v>22</v>
      </c>
      <c r="AQ9" s="149" t="s">
        <v>68</v>
      </c>
      <c r="AR9" s="149" t="s">
        <v>68</v>
      </c>
      <c r="AS9" s="149" t="s">
        <v>68</v>
      </c>
      <c r="AT9" s="150" t="s">
        <v>68</v>
      </c>
      <c r="AU9" s="79">
        <v>42384</v>
      </c>
      <c r="AV9" s="79">
        <v>42719</v>
      </c>
      <c r="AW9" s="47">
        <f>AV9-AU9</f>
        <v>335</v>
      </c>
      <c r="AX9" s="47"/>
      <c r="AY9" s="26" t="s">
        <v>26</v>
      </c>
      <c r="AZ9" s="151">
        <f>LOOKUP(AY9,'SUPERVISIONES 2015'!$A$3:$B$1279,'SUPERVISIONES 2015'!$B$3:$B$1279)</f>
        <v>52544180</v>
      </c>
      <c r="BA9" s="62" t="s">
        <v>1742</v>
      </c>
      <c r="BB9" s="152"/>
      <c r="BC9" s="153"/>
      <c r="BD9" s="154"/>
      <c r="BE9" s="154"/>
      <c r="BF9" s="153"/>
      <c r="BG9" s="154"/>
      <c r="BH9" s="155"/>
      <c r="BI9" s="156"/>
      <c r="BJ9" s="157"/>
      <c r="BK9" s="157"/>
      <c r="BL9" s="158"/>
      <c r="BM9" s="157"/>
      <c r="BN9" s="159"/>
      <c r="BO9" s="159"/>
      <c r="BP9" s="160"/>
      <c r="BQ9" s="161"/>
      <c r="BR9" s="162"/>
      <c r="BS9" s="161"/>
      <c r="BT9" s="163">
        <f t="shared" si="2"/>
        <v>0</v>
      </c>
      <c r="BU9" s="164">
        <f t="shared" si="11"/>
        <v>0</v>
      </c>
      <c r="BV9" s="165">
        <f t="shared" si="3"/>
        <v>41580000</v>
      </c>
      <c r="BW9" s="166"/>
      <c r="BX9" s="166"/>
      <c r="BY9" s="166"/>
      <c r="BZ9" s="166"/>
      <c r="CA9" s="154"/>
      <c r="CB9" s="156"/>
      <c r="CC9" s="156"/>
      <c r="CD9" s="156"/>
      <c r="CE9" s="156"/>
      <c r="CF9" s="157"/>
      <c r="CG9" s="192"/>
      <c r="CH9" s="192"/>
      <c r="CI9" s="193"/>
      <c r="CJ9" s="193"/>
      <c r="CK9" s="193"/>
      <c r="CL9" s="194"/>
      <c r="CM9" s="195">
        <f t="shared" si="4"/>
        <v>42719</v>
      </c>
      <c r="CN9" s="196"/>
      <c r="CO9" s="125"/>
      <c r="CP9" s="194"/>
      <c r="CQ9" s="197" t="e">
        <f>+SUMIFS(#REF!,#REF!,AG9)</f>
        <v>#REF!</v>
      </c>
      <c r="CR9" s="198" t="e">
        <f>+SUMIFS(#REF!,#REF!,BB9)+SUMIFS(#REF!,#REF!,BH9)+SUMIFS(#REF!,#REF!,BN9)</f>
        <v>#REF!</v>
      </c>
      <c r="CS9" s="199" t="e">
        <f t="shared" si="12"/>
        <v>#REF!</v>
      </c>
      <c r="CT9" s="200"/>
      <c r="CU9" s="201" t="str">
        <f t="shared" si="5"/>
        <v>EJECUCIÓN</v>
      </c>
      <c r="CV9" s="202"/>
      <c r="CW9" s="203">
        <f t="shared" si="6"/>
        <v>42384</v>
      </c>
      <c r="CX9" s="201">
        <f t="shared" si="7"/>
        <v>42719</v>
      </c>
      <c r="CY9" s="204">
        <f t="shared" si="13"/>
        <v>335</v>
      </c>
      <c r="CZ9" s="204">
        <f t="shared" si="8"/>
        <v>-107</v>
      </c>
      <c r="DA9" s="205">
        <f t="shared" si="14"/>
        <v>-31.940298507462689</v>
      </c>
      <c r="DB9" s="589"/>
      <c r="DC9" s="204">
        <f t="shared" si="15"/>
        <v>-31.940298507462689</v>
      </c>
      <c r="DD9" s="206" t="e">
        <f t="shared" si="16"/>
        <v>#REF!</v>
      </c>
    </row>
    <row r="10" spans="1:108" s="130" customFormat="1" ht="76.5" x14ac:dyDescent="0.25">
      <c r="A10" s="521">
        <f t="shared" si="9"/>
        <v>46</v>
      </c>
      <c r="B10" s="50" t="s">
        <v>1653</v>
      </c>
      <c r="C10" s="116" t="s">
        <v>1850</v>
      </c>
      <c r="D10" s="117" t="s">
        <v>1508</v>
      </c>
      <c r="E10" s="79">
        <v>42381</v>
      </c>
      <c r="F10" s="118" t="s">
        <v>1510</v>
      </c>
      <c r="G10" s="118" t="s">
        <v>1718</v>
      </c>
      <c r="H10" s="48" t="s">
        <v>1733</v>
      </c>
      <c r="I10" s="48" t="s">
        <v>1734</v>
      </c>
      <c r="J10" s="28" t="s">
        <v>1851</v>
      </c>
      <c r="K10" s="127">
        <v>52</v>
      </c>
      <c r="L10" s="334" t="s">
        <v>1852</v>
      </c>
      <c r="M10" s="32" t="s">
        <v>1853</v>
      </c>
      <c r="N10" s="335" t="s">
        <v>1854</v>
      </c>
      <c r="O10" s="46" t="s">
        <v>1855</v>
      </c>
      <c r="P10" s="57" t="s">
        <v>1856</v>
      </c>
      <c r="Q10" s="305" t="s">
        <v>1488</v>
      </c>
      <c r="R10" s="306" t="s">
        <v>2156</v>
      </c>
      <c r="S10" s="123"/>
      <c r="T10" s="124"/>
      <c r="U10" s="123"/>
      <c r="V10" s="500">
        <v>46</v>
      </c>
      <c r="W10" s="79">
        <v>42431</v>
      </c>
      <c r="X10" s="79">
        <v>42436</v>
      </c>
      <c r="Y10" s="125">
        <f t="shared" si="17"/>
        <v>5</v>
      </c>
      <c r="Z10" s="119" t="s">
        <v>2157</v>
      </c>
      <c r="AA10" s="119" t="s">
        <v>1718</v>
      </c>
      <c r="AB10" s="48" t="s">
        <v>2158</v>
      </c>
      <c r="AC10" s="48" t="s">
        <v>2158</v>
      </c>
      <c r="AD10" s="330" t="s">
        <v>2159</v>
      </c>
      <c r="AE10" s="335">
        <v>900062917</v>
      </c>
      <c r="AF10" s="126" t="s">
        <v>1967</v>
      </c>
      <c r="AG10" s="332">
        <v>52816</v>
      </c>
      <c r="AH10" s="79">
        <v>42431</v>
      </c>
      <c r="AI10" s="139" t="s">
        <v>1497</v>
      </c>
      <c r="AJ10" s="33">
        <v>221806300</v>
      </c>
      <c r="AK10" s="51" t="s">
        <v>2160</v>
      </c>
      <c r="AL10" s="47"/>
      <c r="AM10" s="210">
        <v>55000000</v>
      </c>
      <c r="AN10" s="125"/>
      <c r="AO10" s="333">
        <v>55000000</v>
      </c>
      <c r="AP10" s="148"/>
      <c r="AQ10" s="149"/>
      <c r="AR10" s="149"/>
      <c r="AS10" s="149"/>
      <c r="AT10" s="150" t="s">
        <v>68</v>
      </c>
      <c r="AU10" s="79">
        <v>42431</v>
      </c>
      <c r="AV10" s="79">
        <v>42735</v>
      </c>
      <c r="AW10" s="47">
        <f>AV10-AU10</f>
        <v>304</v>
      </c>
      <c r="AX10" s="47"/>
      <c r="AY10" s="26" t="s">
        <v>2161</v>
      </c>
      <c r="AZ10" s="151">
        <v>52992368</v>
      </c>
      <c r="BA10" s="62" t="s">
        <v>2162</v>
      </c>
      <c r="BB10" s="153"/>
      <c r="BC10" s="153"/>
      <c r="BD10" s="154"/>
      <c r="BE10" s="189"/>
      <c r="BF10" s="153"/>
      <c r="BG10" s="154"/>
      <c r="BH10" s="155"/>
      <c r="BI10" s="156"/>
      <c r="BJ10" s="157"/>
      <c r="BK10" s="157"/>
      <c r="BL10" s="158"/>
      <c r="BM10" s="157"/>
      <c r="BN10" s="159"/>
      <c r="BO10" s="159"/>
      <c r="BP10" s="160"/>
      <c r="BQ10" s="161"/>
      <c r="BR10" s="162"/>
      <c r="BS10" s="161"/>
      <c r="BT10" s="163">
        <f t="shared" si="2"/>
        <v>0</v>
      </c>
      <c r="BU10" s="164">
        <f t="shared" si="11"/>
        <v>0</v>
      </c>
      <c r="BV10" s="165">
        <f t="shared" si="3"/>
        <v>55000000</v>
      </c>
      <c r="BW10" s="166"/>
      <c r="BX10" s="166"/>
      <c r="BY10" s="309"/>
      <c r="BZ10" s="166"/>
      <c r="CA10" s="154"/>
      <c r="CB10" s="156"/>
      <c r="CC10" s="156"/>
      <c r="CD10" s="191"/>
      <c r="CE10" s="156"/>
      <c r="CF10" s="157"/>
      <c r="CG10" s="192"/>
      <c r="CH10" s="192"/>
      <c r="CI10" s="193"/>
      <c r="CJ10" s="193"/>
      <c r="CK10" s="193"/>
      <c r="CL10" s="194"/>
      <c r="CM10" s="195">
        <f t="shared" si="4"/>
        <v>42735</v>
      </c>
      <c r="CN10" s="196"/>
      <c r="CO10" s="125"/>
      <c r="CP10" s="194"/>
      <c r="CQ10" s="197" t="e">
        <f>+SUMIFS(#REF!,#REF!,AG10)</f>
        <v>#REF!</v>
      </c>
      <c r="CR10" s="198" t="e">
        <f>+SUMIFS(#REF!,#REF!,BB10)+SUMIFS(#REF!,#REF!,BH10)+SUMIFS(#REF!,#REF!,BN10)</f>
        <v>#REF!</v>
      </c>
      <c r="CS10" s="199" t="e">
        <f t="shared" si="12"/>
        <v>#REF!</v>
      </c>
      <c r="CT10" s="200"/>
      <c r="CU10" s="201" t="str">
        <f t="shared" si="5"/>
        <v>EJECUCION</v>
      </c>
      <c r="CV10" s="202"/>
      <c r="CW10" s="203">
        <f t="shared" si="6"/>
        <v>42431</v>
      </c>
      <c r="CX10" s="201">
        <f t="shared" si="7"/>
        <v>42735</v>
      </c>
      <c r="CY10" s="204">
        <f t="shared" si="13"/>
        <v>304</v>
      </c>
      <c r="CZ10" s="204">
        <f t="shared" si="8"/>
        <v>-154</v>
      </c>
      <c r="DA10" s="205">
        <f t="shared" si="14"/>
        <v>-50.657894736842103</v>
      </c>
      <c r="DB10" s="589"/>
      <c r="DC10" s="204">
        <f t="shared" si="15"/>
        <v>-50.657894736842103</v>
      </c>
      <c r="DD10" s="206" t="e">
        <f t="shared" si="16"/>
        <v>#REF!</v>
      </c>
    </row>
    <row r="11" spans="1:108" s="130" customFormat="1" ht="89.25" x14ac:dyDescent="0.25">
      <c r="A11" s="521">
        <f t="shared" si="9"/>
        <v>3</v>
      </c>
      <c r="B11" s="50" t="s">
        <v>1500</v>
      </c>
      <c r="C11" s="116" t="s">
        <v>1501</v>
      </c>
      <c r="D11" s="117" t="s">
        <v>1509</v>
      </c>
      <c r="E11" s="79">
        <v>42381</v>
      </c>
      <c r="F11" s="118" t="s">
        <v>1510</v>
      </c>
      <c r="G11" s="118"/>
      <c r="H11" s="119" t="s">
        <v>1486</v>
      </c>
      <c r="I11" s="119" t="s">
        <v>1576</v>
      </c>
      <c r="J11" s="28" t="s">
        <v>1650</v>
      </c>
      <c r="K11" s="61">
        <v>3</v>
      </c>
      <c r="L11" s="120">
        <v>801116</v>
      </c>
      <c r="M11" s="54" t="s">
        <v>1487</v>
      </c>
      <c r="N11" s="304">
        <v>40250000</v>
      </c>
      <c r="O11" s="46" t="s">
        <v>1519</v>
      </c>
      <c r="P11" s="57" t="s">
        <v>1496</v>
      </c>
      <c r="Q11" s="305" t="s">
        <v>1488</v>
      </c>
      <c r="R11" s="306" t="s">
        <v>1489</v>
      </c>
      <c r="S11" s="123"/>
      <c r="T11" s="124"/>
      <c r="U11" s="123"/>
      <c r="V11" s="500">
        <v>3</v>
      </c>
      <c r="W11" s="79">
        <v>42382</v>
      </c>
      <c r="X11" s="79">
        <v>42382</v>
      </c>
      <c r="Y11" s="125">
        <f t="shared" si="17"/>
        <v>0</v>
      </c>
      <c r="Z11" s="119" t="s">
        <v>1491</v>
      </c>
      <c r="AA11" s="119" t="s">
        <v>1492</v>
      </c>
      <c r="AB11" s="119" t="s">
        <v>1493</v>
      </c>
      <c r="AC11" s="119" t="s">
        <v>1493</v>
      </c>
      <c r="AD11" s="51" t="s">
        <v>1511</v>
      </c>
      <c r="AE11" s="307">
        <v>1020751323</v>
      </c>
      <c r="AF11" s="126"/>
      <c r="AG11" s="127">
        <v>13516</v>
      </c>
      <c r="AH11" s="79">
        <v>42382</v>
      </c>
      <c r="AI11" s="308" t="s">
        <v>1497</v>
      </c>
      <c r="AJ11" s="35">
        <v>4822717786</v>
      </c>
      <c r="AK11" s="51" t="s">
        <v>1513</v>
      </c>
      <c r="AL11" s="210">
        <v>3500000</v>
      </c>
      <c r="AM11" s="210">
        <v>40250000</v>
      </c>
      <c r="AN11" s="125"/>
      <c r="AO11" s="333">
        <f t="shared" si="1"/>
        <v>40250000</v>
      </c>
      <c r="AP11" s="148" t="s">
        <v>22</v>
      </c>
      <c r="AQ11" s="149" t="s">
        <v>68</v>
      </c>
      <c r="AR11" s="149" t="s">
        <v>68</v>
      </c>
      <c r="AS11" s="149" t="s">
        <v>68</v>
      </c>
      <c r="AT11" s="150" t="s">
        <v>68</v>
      </c>
      <c r="AU11" s="79">
        <v>42382</v>
      </c>
      <c r="AV11" s="276">
        <v>42731</v>
      </c>
      <c r="AW11" s="7">
        <f t="shared" si="10"/>
        <v>349</v>
      </c>
      <c r="AX11" s="7">
        <v>0</v>
      </c>
      <c r="AY11" s="339"/>
      <c r="AZ11" s="340" t="e">
        <f>LOOKUP(AY11,'SUPERVISIONES 2015'!$A$3:$B$1279,'SUPERVISIONES 2015'!$B$3:$B$1279)</f>
        <v>#N/A</v>
      </c>
      <c r="BA11" s="341" t="s">
        <v>1523</v>
      </c>
      <c r="BB11" s="342"/>
      <c r="BC11" s="342"/>
      <c r="BD11" s="213"/>
      <c r="BE11" s="343"/>
      <c r="BF11" s="342"/>
      <c r="BG11" s="213"/>
      <c r="BH11" s="344"/>
      <c r="BI11" s="214"/>
      <c r="BJ11" s="216"/>
      <c r="BK11" s="216"/>
      <c r="BL11" s="345"/>
      <c r="BM11" s="216"/>
      <c r="BN11" s="346"/>
      <c r="BO11" s="346"/>
      <c r="BP11" s="347"/>
      <c r="BQ11" s="348"/>
      <c r="BR11" s="349"/>
      <c r="BS11" s="348"/>
      <c r="BT11" s="350">
        <f t="shared" si="2"/>
        <v>0</v>
      </c>
      <c r="BU11" s="351">
        <f t="shared" si="11"/>
        <v>0</v>
      </c>
      <c r="BV11" s="352">
        <f t="shared" si="3"/>
        <v>40250000</v>
      </c>
      <c r="BW11" s="212"/>
      <c r="BX11" s="212"/>
      <c r="BY11" s="353"/>
      <c r="BZ11" s="212"/>
      <c r="CA11" s="213"/>
      <c r="CB11" s="216"/>
      <c r="CC11" s="214"/>
      <c r="CD11" s="214"/>
      <c r="CE11" s="214"/>
      <c r="CF11" s="216"/>
      <c r="CG11" s="217"/>
      <c r="CH11" s="217"/>
      <c r="CI11" s="218"/>
      <c r="CJ11" s="218"/>
      <c r="CK11" s="218"/>
      <c r="CL11" s="219"/>
      <c r="CM11" s="220">
        <f t="shared" si="4"/>
        <v>42731</v>
      </c>
      <c r="CN11" s="221"/>
      <c r="CO11" s="222"/>
      <c r="CP11" s="219"/>
      <c r="CQ11" s="223" t="e">
        <f>+SUMIFS(#REF!,#REF!,AG11)</f>
        <v>#REF!</v>
      </c>
      <c r="CR11" s="224" t="e">
        <f>+SUMIFS(#REF!,#REF!,BB11)+SUMIFS(#REF!,#REF!,BH11)+SUMIFS(#REF!,#REF!,BN11)</f>
        <v>#REF!</v>
      </c>
      <c r="CS11" s="225" t="e">
        <f t="shared" si="12"/>
        <v>#REF!</v>
      </c>
      <c r="CT11" s="226"/>
      <c r="CU11" s="227" t="str">
        <f t="shared" si="5"/>
        <v>EJECUCIÓN</v>
      </c>
      <c r="CV11" s="228"/>
      <c r="CW11" s="229">
        <f t="shared" si="6"/>
        <v>42382</v>
      </c>
      <c r="CX11" s="227">
        <f t="shared" si="7"/>
        <v>42731</v>
      </c>
      <c r="CY11" s="230">
        <f t="shared" si="13"/>
        <v>349</v>
      </c>
      <c r="CZ11" s="230">
        <f t="shared" si="8"/>
        <v>-105</v>
      </c>
      <c r="DA11" s="231">
        <f t="shared" si="14"/>
        <v>-30.085959885386821</v>
      </c>
      <c r="DB11" s="591"/>
      <c r="DC11" s="230">
        <f t="shared" si="15"/>
        <v>-30.085959885386821</v>
      </c>
      <c r="DD11" s="232" t="e">
        <f t="shared" si="16"/>
        <v>#REF!</v>
      </c>
    </row>
    <row r="12" spans="1:108" s="130" customFormat="1" ht="93" customHeight="1" x14ac:dyDescent="0.25">
      <c r="A12" s="521" t="str">
        <f t="shared" si="9"/>
        <v>12</v>
      </c>
      <c r="B12" s="50" t="s">
        <v>2040</v>
      </c>
      <c r="C12" s="116" t="s">
        <v>1683</v>
      </c>
      <c r="D12" s="117" t="s">
        <v>1514</v>
      </c>
      <c r="E12" s="79">
        <v>42381</v>
      </c>
      <c r="F12" s="118" t="s">
        <v>1510</v>
      </c>
      <c r="G12" s="118" t="s">
        <v>1547</v>
      </c>
      <c r="H12" s="119" t="s">
        <v>1486</v>
      </c>
      <c r="I12" s="119" t="s">
        <v>1684</v>
      </c>
      <c r="J12" s="28" t="s">
        <v>1687</v>
      </c>
      <c r="K12" s="127">
        <v>208</v>
      </c>
      <c r="L12" s="120">
        <v>801015</v>
      </c>
      <c r="M12" s="54" t="s">
        <v>1664</v>
      </c>
      <c r="N12" s="304">
        <v>77000000</v>
      </c>
      <c r="O12" s="46" t="s">
        <v>1685</v>
      </c>
      <c r="P12" s="57" t="s">
        <v>1496</v>
      </c>
      <c r="Q12" s="305" t="s">
        <v>1488</v>
      </c>
      <c r="R12" s="306" t="s">
        <v>1489</v>
      </c>
      <c r="S12" s="123"/>
      <c r="T12" s="124"/>
      <c r="U12" s="123"/>
      <c r="V12" s="500" t="s">
        <v>1515</v>
      </c>
      <c r="W12" s="79">
        <v>42388</v>
      </c>
      <c r="X12" s="79">
        <v>42388</v>
      </c>
      <c r="Y12" s="125">
        <f t="shared" si="17"/>
        <v>0</v>
      </c>
      <c r="Z12" s="119" t="s">
        <v>1491</v>
      </c>
      <c r="AA12" s="119" t="s">
        <v>1492</v>
      </c>
      <c r="AB12" s="119" t="s">
        <v>1493</v>
      </c>
      <c r="AC12" s="119" t="s">
        <v>1493</v>
      </c>
      <c r="AD12" s="51" t="s">
        <v>1686</v>
      </c>
      <c r="AE12" s="307">
        <v>77177212</v>
      </c>
      <c r="AF12" s="126"/>
      <c r="AG12" s="127">
        <v>21216</v>
      </c>
      <c r="AH12" s="79">
        <v>42388</v>
      </c>
      <c r="AI12" s="139" t="s">
        <v>1497</v>
      </c>
      <c r="AJ12" s="35">
        <v>5570179118</v>
      </c>
      <c r="AK12" s="51" t="s">
        <v>1534</v>
      </c>
      <c r="AL12" s="47">
        <v>7000000</v>
      </c>
      <c r="AM12" s="210">
        <v>77000000</v>
      </c>
      <c r="AN12" s="125"/>
      <c r="AO12" s="333">
        <f t="shared" si="1"/>
        <v>77000000</v>
      </c>
      <c r="AP12" s="148" t="s">
        <v>22</v>
      </c>
      <c r="AQ12" s="149" t="s">
        <v>68</v>
      </c>
      <c r="AR12" s="149" t="s">
        <v>68</v>
      </c>
      <c r="AS12" s="149" t="s">
        <v>68</v>
      </c>
      <c r="AT12" s="150" t="s">
        <v>68</v>
      </c>
      <c r="AU12" s="79">
        <v>42388</v>
      </c>
      <c r="AV12" s="312">
        <v>42722</v>
      </c>
      <c r="AW12" s="314">
        <f t="shared" si="10"/>
        <v>334</v>
      </c>
      <c r="AX12" s="314"/>
      <c r="AY12" s="38" t="s">
        <v>59</v>
      </c>
      <c r="AZ12" s="316">
        <f>LOOKUP(AY12,'SUPERVISIONES 2015'!$A$3:$B$1279,'SUPERVISIONES 2015'!$B$3:$B$1279)</f>
        <v>79572017</v>
      </c>
      <c r="BA12" s="354" t="s">
        <v>2042</v>
      </c>
      <c r="BB12" s="355"/>
      <c r="BC12" s="318"/>
      <c r="BD12" s="169"/>
      <c r="BE12" s="169"/>
      <c r="BF12" s="318"/>
      <c r="BG12" s="169"/>
      <c r="BH12" s="320"/>
      <c r="BI12" s="170"/>
      <c r="BJ12" s="171"/>
      <c r="BK12" s="171"/>
      <c r="BL12" s="321"/>
      <c r="BM12" s="171"/>
      <c r="BN12" s="322"/>
      <c r="BO12" s="322"/>
      <c r="BP12" s="323"/>
      <c r="BQ12" s="324"/>
      <c r="BR12" s="325"/>
      <c r="BS12" s="324"/>
      <c r="BT12" s="326">
        <f t="shared" si="2"/>
        <v>0</v>
      </c>
      <c r="BU12" s="327">
        <f t="shared" si="11"/>
        <v>0</v>
      </c>
      <c r="BV12" s="328">
        <f t="shared" si="3"/>
        <v>77000000</v>
      </c>
      <c r="BW12" s="168"/>
      <c r="BX12" s="168"/>
      <c r="BY12" s="168"/>
      <c r="BZ12" s="168"/>
      <c r="CA12" s="169"/>
      <c r="CB12" s="170"/>
      <c r="CC12" s="170"/>
      <c r="CD12" s="170"/>
      <c r="CE12" s="170"/>
      <c r="CF12" s="171"/>
      <c r="CG12" s="172"/>
      <c r="CH12" s="172"/>
      <c r="CI12" s="173"/>
      <c r="CJ12" s="173"/>
      <c r="CK12" s="173"/>
      <c r="CL12" s="174"/>
      <c r="CM12" s="175">
        <f t="shared" si="4"/>
        <v>42722</v>
      </c>
      <c r="CN12" s="176"/>
      <c r="CO12" s="177"/>
      <c r="CP12" s="174"/>
      <c r="CQ12" s="178" t="e">
        <f>+SUMIFS(#REF!,#REF!,AG12)</f>
        <v>#REF!</v>
      </c>
      <c r="CR12" s="179" t="e">
        <f>+SUMIFS(#REF!,#REF!,BB12)+SUMIFS(#REF!,#REF!,BH12)+SUMIFS(#REF!,#REF!,BN12)</f>
        <v>#REF!</v>
      </c>
      <c r="CS12" s="180" t="e">
        <f t="shared" si="12"/>
        <v>#REF!</v>
      </c>
      <c r="CT12" s="181"/>
      <c r="CU12" s="182" t="str">
        <f t="shared" si="5"/>
        <v>EJECUCIÓN</v>
      </c>
      <c r="CV12" s="183"/>
      <c r="CW12" s="184">
        <f t="shared" si="6"/>
        <v>42388</v>
      </c>
      <c r="CX12" s="182">
        <f t="shared" si="7"/>
        <v>42722</v>
      </c>
      <c r="CY12" s="185">
        <f t="shared" si="13"/>
        <v>334</v>
      </c>
      <c r="CZ12" s="185">
        <f t="shared" si="8"/>
        <v>-111</v>
      </c>
      <c r="DA12" s="186">
        <f t="shared" si="14"/>
        <v>-33.233532934131738</v>
      </c>
      <c r="DB12" s="592"/>
      <c r="DC12" s="185">
        <f t="shared" si="15"/>
        <v>-33.233532934131738</v>
      </c>
      <c r="DD12" s="187" t="e">
        <f t="shared" si="16"/>
        <v>#REF!</v>
      </c>
    </row>
    <row r="13" spans="1:108" s="130" customFormat="1" ht="63.75" x14ac:dyDescent="0.2">
      <c r="A13" s="521">
        <f t="shared" si="9"/>
        <v>5</v>
      </c>
      <c r="B13" s="50" t="s">
        <v>1653</v>
      </c>
      <c r="C13" s="116" t="s">
        <v>1743</v>
      </c>
      <c r="D13" s="117" t="s">
        <v>1515</v>
      </c>
      <c r="E13" s="79">
        <v>42382</v>
      </c>
      <c r="F13" s="118" t="s">
        <v>1510</v>
      </c>
      <c r="G13" s="118" t="s">
        <v>1547</v>
      </c>
      <c r="H13" s="48" t="s">
        <v>1486</v>
      </c>
      <c r="I13" s="48" t="s">
        <v>1744</v>
      </c>
      <c r="J13" s="28" t="s">
        <v>1745</v>
      </c>
      <c r="K13" s="127">
        <v>199</v>
      </c>
      <c r="L13" s="120">
        <v>801116</v>
      </c>
      <c r="M13" s="132" t="s">
        <v>1736</v>
      </c>
      <c r="N13" s="331" t="s">
        <v>1746</v>
      </c>
      <c r="O13" s="46" t="s">
        <v>1747</v>
      </c>
      <c r="P13" s="57" t="s">
        <v>1496</v>
      </c>
      <c r="Q13" s="305" t="s">
        <v>1488</v>
      </c>
      <c r="R13" s="306" t="s">
        <v>1489</v>
      </c>
      <c r="S13" s="123"/>
      <c r="T13" s="124"/>
      <c r="U13" s="123"/>
      <c r="V13" s="500">
        <v>5</v>
      </c>
      <c r="W13" s="79">
        <v>42383</v>
      </c>
      <c r="X13" s="79">
        <v>42388</v>
      </c>
      <c r="Y13" s="125">
        <f t="shared" si="17"/>
        <v>5</v>
      </c>
      <c r="Z13" s="119" t="s">
        <v>1491</v>
      </c>
      <c r="AA13" s="119" t="s">
        <v>1492</v>
      </c>
      <c r="AB13" s="48" t="s">
        <v>1493</v>
      </c>
      <c r="AC13" s="48" t="s">
        <v>1493</v>
      </c>
      <c r="AD13" s="330" t="s">
        <v>1748</v>
      </c>
      <c r="AE13" s="331">
        <v>1049617134</v>
      </c>
      <c r="AF13" s="126"/>
      <c r="AG13" s="127">
        <v>16816</v>
      </c>
      <c r="AH13" s="79">
        <v>42383</v>
      </c>
      <c r="AI13" s="139" t="s">
        <v>1749</v>
      </c>
      <c r="AJ13" s="33">
        <v>4093878502</v>
      </c>
      <c r="AK13" s="51" t="s">
        <v>1750</v>
      </c>
      <c r="AL13" s="47">
        <v>3500000</v>
      </c>
      <c r="AM13" s="47">
        <v>31500000</v>
      </c>
      <c r="AN13" s="125"/>
      <c r="AO13" s="333">
        <f t="shared" si="1"/>
        <v>31500000</v>
      </c>
      <c r="AP13" s="148" t="s">
        <v>22</v>
      </c>
      <c r="AQ13" s="149" t="s">
        <v>68</v>
      </c>
      <c r="AR13" s="149" t="s">
        <v>68</v>
      </c>
      <c r="AS13" s="149" t="s">
        <v>68</v>
      </c>
      <c r="AT13" s="150" t="s">
        <v>68</v>
      </c>
      <c r="AU13" s="79">
        <v>42383</v>
      </c>
      <c r="AV13" s="79">
        <v>42657</v>
      </c>
      <c r="AW13" s="47">
        <f t="shared" si="10"/>
        <v>274</v>
      </c>
      <c r="AX13" s="47"/>
      <c r="AY13" s="356" t="s">
        <v>1751</v>
      </c>
      <c r="AZ13" s="151">
        <f>LOOKUP(AY13,'SUPERVISIONES 2015'!$A$3:$B$1279,'SUPERVISIONES 2015'!$B$3:$B$1279)</f>
        <v>80049005</v>
      </c>
      <c r="BA13" s="62" t="s">
        <v>1752</v>
      </c>
      <c r="BB13" s="153"/>
      <c r="BC13" s="153"/>
      <c r="BD13" s="154"/>
      <c r="BE13" s="189"/>
      <c r="BF13" s="153"/>
      <c r="BG13" s="154"/>
      <c r="BH13" s="155"/>
      <c r="BI13" s="156"/>
      <c r="BJ13" s="157"/>
      <c r="BK13" s="157"/>
      <c r="BL13" s="158"/>
      <c r="BM13" s="157"/>
      <c r="BN13" s="159"/>
      <c r="BO13" s="159"/>
      <c r="BP13" s="160"/>
      <c r="BQ13" s="161"/>
      <c r="BR13" s="162"/>
      <c r="BS13" s="161"/>
      <c r="BT13" s="163">
        <f t="shared" si="2"/>
        <v>0</v>
      </c>
      <c r="BU13" s="164">
        <f t="shared" si="11"/>
        <v>0</v>
      </c>
      <c r="BV13" s="165">
        <f t="shared" si="3"/>
        <v>31500000</v>
      </c>
      <c r="BW13" s="166"/>
      <c r="BX13" s="166"/>
      <c r="BY13" s="309"/>
      <c r="BZ13" s="166"/>
      <c r="CA13" s="154"/>
      <c r="CB13" s="156"/>
      <c r="CC13" s="156"/>
      <c r="CD13" s="191"/>
      <c r="CE13" s="156"/>
      <c r="CF13" s="157"/>
      <c r="CG13" s="192"/>
      <c r="CH13" s="192"/>
      <c r="CI13" s="193"/>
      <c r="CJ13" s="193"/>
      <c r="CK13" s="193"/>
      <c r="CL13" s="194"/>
      <c r="CM13" s="195">
        <f t="shared" si="4"/>
        <v>42657</v>
      </c>
      <c r="CN13" s="196"/>
      <c r="CO13" s="125"/>
      <c r="CP13" s="194"/>
      <c r="CQ13" s="197" t="e">
        <f>+SUMIFS(#REF!,#REF!,AG13)</f>
        <v>#REF!</v>
      </c>
      <c r="CR13" s="198" t="e">
        <f>+SUMIFS(#REF!,#REF!,BB13)+SUMIFS(#REF!,#REF!,BH13)+SUMIFS(#REF!,#REF!,BN13)</f>
        <v>#REF!</v>
      </c>
      <c r="CS13" s="199" t="e">
        <f t="shared" si="12"/>
        <v>#REF!</v>
      </c>
      <c r="CT13" s="200"/>
      <c r="CU13" s="201" t="str">
        <f t="shared" si="5"/>
        <v>EJECUCIÓN</v>
      </c>
      <c r="CV13" s="202"/>
      <c r="CW13" s="203">
        <f t="shared" si="6"/>
        <v>42383</v>
      </c>
      <c r="CX13" s="201">
        <f t="shared" si="7"/>
        <v>42657</v>
      </c>
      <c r="CY13" s="204">
        <f t="shared" si="13"/>
        <v>274</v>
      </c>
      <c r="CZ13" s="204">
        <f t="shared" si="8"/>
        <v>-106</v>
      </c>
      <c r="DA13" s="205">
        <f t="shared" si="14"/>
        <v>-38.686131386861319</v>
      </c>
      <c r="DB13" s="589"/>
      <c r="DC13" s="204">
        <f t="shared" si="15"/>
        <v>-38.686131386861319</v>
      </c>
      <c r="DD13" s="206" t="e">
        <f t="shared" si="16"/>
        <v>#REF!</v>
      </c>
    </row>
    <row r="14" spans="1:108" s="130" customFormat="1" ht="63.75" x14ac:dyDescent="0.25">
      <c r="A14" s="521">
        <f t="shared" si="9"/>
        <v>15</v>
      </c>
      <c r="B14" s="50" t="s">
        <v>1653</v>
      </c>
      <c r="C14" s="116" t="s">
        <v>1753</v>
      </c>
      <c r="D14" s="117" t="s">
        <v>1516</v>
      </c>
      <c r="E14" s="79">
        <v>42382</v>
      </c>
      <c r="F14" s="118" t="s">
        <v>1510</v>
      </c>
      <c r="G14" s="118" t="s">
        <v>1547</v>
      </c>
      <c r="H14" s="48" t="s">
        <v>1486</v>
      </c>
      <c r="I14" s="119" t="s">
        <v>1684</v>
      </c>
      <c r="J14" s="28" t="s">
        <v>1754</v>
      </c>
      <c r="K14" s="61">
        <v>209</v>
      </c>
      <c r="L14" s="120">
        <v>801217</v>
      </c>
      <c r="M14" s="54" t="s">
        <v>1755</v>
      </c>
      <c r="N14" s="304" t="s">
        <v>1756</v>
      </c>
      <c r="O14" s="46" t="s">
        <v>1757</v>
      </c>
      <c r="P14" s="57" t="s">
        <v>1496</v>
      </c>
      <c r="Q14" s="305" t="s">
        <v>1488</v>
      </c>
      <c r="R14" s="306" t="s">
        <v>1489</v>
      </c>
      <c r="S14" s="123"/>
      <c r="T14" s="124"/>
      <c r="U14" s="123"/>
      <c r="V14" s="500">
        <v>15</v>
      </c>
      <c r="W14" s="79">
        <v>42389</v>
      </c>
      <c r="X14" s="79">
        <v>42391</v>
      </c>
      <c r="Y14" s="125">
        <f t="shared" si="17"/>
        <v>2</v>
      </c>
      <c r="Z14" s="119" t="s">
        <v>1491</v>
      </c>
      <c r="AA14" s="119" t="s">
        <v>1492</v>
      </c>
      <c r="AB14" s="119" t="s">
        <v>1493</v>
      </c>
      <c r="AC14" s="119" t="s">
        <v>1493</v>
      </c>
      <c r="AD14" s="330" t="s">
        <v>1758</v>
      </c>
      <c r="AE14" s="331">
        <v>79262899</v>
      </c>
      <c r="AF14" s="126"/>
      <c r="AG14" s="127">
        <v>24416</v>
      </c>
      <c r="AH14" s="79">
        <v>42389</v>
      </c>
      <c r="AI14" s="308" t="s">
        <v>1749</v>
      </c>
      <c r="AJ14" s="35">
        <v>79262899</v>
      </c>
      <c r="AK14" s="51" t="s">
        <v>1740</v>
      </c>
      <c r="AL14" s="47">
        <v>3500000</v>
      </c>
      <c r="AM14" s="210">
        <v>38500000</v>
      </c>
      <c r="AN14" s="125"/>
      <c r="AO14" s="333">
        <f t="shared" si="1"/>
        <v>38500000</v>
      </c>
      <c r="AP14" s="148" t="s">
        <v>22</v>
      </c>
      <c r="AQ14" s="149" t="s">
        <v>68</v>
      </c>
      <c r="AR14" s="149" t="s">
        <v>68</v>
      </c>
      <c r="AS14" s="149" t="s">
        <v>68</v>
      </c>
      <c r="AT14" s="150" t="s">
        <v>68</v>
      </c>
      <c r="AU14" s="79">
        <v>42389</v>
      </c>
      <c r="AV14" s="79">
        <v>42724</v>
      </c>
      <c r="AW14" s="47">
        <f t="shared" si="10"/>
        <v>335</v>
      </c>
      <c r="AX14" s="47"/>
      <c r="AY14" s="23" t="s">
        <v>59</v>
      </c>
      <c r="AZ14" s="151">
        <f>LOOKUP(AY14,'SUPERVISIONES 2015'!$A$3:$B$1279,'SUPERVISIONES 2015'!$B$3:$B$1279)</f>
        <v>79572017</v>
      </c>
      <c r="BA14" s="208" t="s">
        <v>1759</v>
      </c>
      <c r="BB14" s="153"/>
      <c r="BC14" s="153"/>
      <c r="BD14" s="154"/>
      <c r="BE14" s="209"/>
      <c r="BF14" s="153"/>
      <c r="BG14" s="154"/>
      <c r="BH14" s="155"/>
      <c r="BI14" s="156"/>
      <c r="BJ14" s="157"/>
      <c r="BK14" s="157"/>
      <c r="BL14" s="158"/>
      <c r="BM14" s="157"/>
      <c r="BN14" s="159"/>
      <c r="BO14" s="159"/>
      <c r="BP14" s="160"/>
      <c r="BQ14" s="161"/>
      <c r="BR14" s="162"/>
      <c r="BS14" s="161"/>
      <c r="BT14" s="163">
        <f t="shared" si="2"/>
        <v>0</v>
      </c>
      <c r="BU14" s="164">
        <f t="shared" si="11"/>
        <v>0</v>
      </c>
      <c r="BV14" s="165">
        <f t="shared" si="3"/>
        <v>38500000</v>
      </c>
      <c r="BW14" s="166"/>
      <c r="BX14" s="166"/>
      <c r="BY14" s="309"/>
      <c r="BZ14" s="166"/>
      <c r="CA14" s="154"/>
      <c r="CB14" s="157"/>
      <c r="CC14" s="156"/>
      <c r="CD14" s="156"/>
      <c r="CE14" s="156"/>
      <c r="CF14" s="157"/>
      <c r="CG14" s="192"/>
      <c r="CH14" s="192"/>
      <c r="CI14" s="193"/>
      <c r="CJ14" s="193"/>
      <c r="CK14" s="193"/>
      <c r="CL14" s="194"/>
      <c r="CM14" s="195">
        <f t="shared" si="4"/>
        <v>42724</v>
      </c>
      <c r="CN14" s="196"/>
      <c r="CO14" s="125"/>
      <c r="CP14" s="194"/>
      <c r="CQ14" s="197" t="e">
        <f>+SUMIFS(#REF!,#REF!,AG14)</f>
        <v>#REF!</v>
      </c>
      <c r="CR14" s="198" t="e">
        <f>+SUMIFS(#REF!,#REF!,BB14)+SUMIFS(#REF!,#REF!,BH14)+SUMIFS(#REF!,#REF!,BN14)</f>
        <v>#REF!</v>
      </c>
      <c r="CS14" s="199" t="e">
        <f t="shared" si="12"/>
        <v>#REF!</v>
      </c>
      <c r="CT14" s="200"/>
      <c r="CU14" s="201" t="str">
        <f t="shared" si="5"/>
        <v>EJECUCIÓN</v>
      </c>
      <c r="CV14" s="202"/>
      <c r="CW14" s="203">
        <f t="shared" si="6"/>
        <v>42389</v>
      </c>
      <c r="CX14" s="201">
        <f t="shared" si="7"/>
        <v>42724</v>
      </c>
      <c r="CY14" s="204">
        <f t="shared" si="13"/>
        <v>335</v>
      </c>
      <c r="CZ14" s="204">
        <f t="shared" si="8"/>
        <v>-112</v>
      </c>
      <c r="DA14" s="205">
        <f t="shared" si="14"/>
        <v>-33.432835820895527</v>
      </c>
      <c r="DB14" s="589"/>
      <c r="DC14" s="204">
        <f t="shared" si="15"/>
        <v>-33.432835820895527</v>
      </c>
      <c r="DD14" s="206" t="e">
        <f t="shared" si="16"/>
        <v>#REF!</v>
      </c>
    </row>
    <row r="15" spans="1:108" s="130" customFormat="1" ht="89.25" x14ac:dyDescent="0.25">
      <c r="A15" s="521">
        <f t="shared" si="9"/>
        <v>10</v>
      </c>
      <c r="B15" s="50" t="s">
        <v>1653</v>
      </c>
      <c r="C15" s="116" t="s">
        <v>1760</v>
      </c>
      <c r="D15" s="117" t="s">
        <v>1517</v>
      </c>
      <c r="E15" s="79">
        <v>42382</v>
      </c>
      <c r="F15" s="118" t="s">
        <v>1510</v>
      </c>
      <c r="G15" s="118" t="s">
        <v>1568</v>
      </c>
      <c r="H15" s="48" t="s">
        <v>1761</v>
      </c>
      <c r="I15" s="48" t="s">
        <v>1762</v>
      </c>
      <c r="J15" s="28" t="s">
        <v>1763</v>
      </c>
      <c r="K15" s="127">
        <v>54</v>
      </c>
      <c r="L15" s="120">
        <v>801315</v>
      </c>
      <c r="M15" s="54" t="s">
        <v>1755</v>
      </c>
      <c r="N15" s="331" t="s">
        <v>1764</v>
      </c>
      <c r="O15" s="46" t="s">
        <v>1765</v>
      </c>
      <c r="P15" s="57" t="s">
        <v>1572</v>
      </c>
      <c r="Q15" s="305" t="s">
        <v>1488</v>
      </c>
      <c r="R15" s="306" t="s">
        <v>1489</v>
      </c>
      <c r="S15" s="123"/>
      <c r="T15" s="124"/>
      <c r="U15" s="123"/>
      <c r="V15" s="500">
        <v>10</v>
      </c>
      <c r="W15" s="79">
        <v>42384</v>
      </c>
      <c r="X15" s="79">
        <v>42389</v>
      </c>
      <c r="Y15" s="125">
        <f t="shared" si="17"/>
        <v>5</v>
      </c>
      <c r="Z15" s="119" t="s">
        <v>1568</v>
      </c>
      <c r="AA15" s="119"/>
      <c r="AB15" s="48" t="s">
        <v>1761</v>
      </c>
      <c r="AC15" s="48" t="s">
        <v>1766</v>
      </c>
      <c r="AD15" s="330" t="s">
        <v>1767</v>
      </c>
      <c r="AE15" s="331">
        <v>98324134</v>
      </c>
      <c r="AF15" s="126"/>
      <c r="AG15" s="127">
        <v>18516</v>
      </c>
      <c r="AH15" s="79">
        <v>42384</v>
      </c>
      <c r="AI15" s="139" t="s">
        <v>1749</v>
      </c>
      <c r="AJ15" s="33">
        <v>24527938846</v>
      </c>
      <c r="AK15" s="51" t="s">
        <v>1768</v>
      </c>
      <c r="AL15" s="47">
        <v>854160</v>
      </c>
      <c r="AM15" s="210">
        <v>9395760</v>
      </c>
      <c r="AN15" s="125"/>
      <c r="AO15" s="333">
        <f t="shared" si="1"/>
        <v>9395760</v>
      </c>
      <c r="AP15" s="148" t="s">
        <v>22</v>
      </c>
      <c r="AQ15" s="149" t="s">
        <v>68</v>
      </c>
      <c r="AR15" s="149" t="s">
        <v>68</v>
      </c>
      <c r="AS15" s="149" t="s">
        <v>68</v>
      </c>
      <c r="AT15" s="150" t="s">
        <v>68</v>
      </c>
      <c r="AU15" s="79">
        <v>42384</v>
      </c>
      <c r="AV15" s="79">
        <v>42719</v>
      </c>
      <c r="AW15" s="47">
        <f t="shared" si="10"/>
        <v>335</v>
      </c>
      <c r="AX15" s="47"/>
      <c r="AY15" s="26" t="s">
        <v>1769</v>
      </c>
      <c r="AZ15" s="151">
        <v>30738603</v>
      </c>
      <c r="BA15" s="62" t="s">
        <v>1770</v>
      </c>
      <c r="BB15" s="152"/>
      <c r="BC15" s="153"/>
      <c r="BD15" s="154"/>
      <c r="BE15" s="154"/>
      <c r="BF15" s="153"/>
      <c r="BG15" s="154"/>
      <c r="BH15" s="155"/>
      <c r="BI15" s="156"/>
      <c r="BJ15" s="157"/>
      <c r="BK15" s="157"/>
      <c r="BL15" s="158"/>
      <c r="BM15" s="157"/>
      <c r="BN15" s="159"/>
      <c r="BO15" s="159"/>
      <c r="BP15" s="160"/>
      <c r="BQ15" s="161"/>
      <c r="BR15" s="162"/>
      <c r="BS15" s="161"/>
      <c r="BT15" s="163">
        <f t="shared" si="2"/>
        <v>0</v>
      </c>
      <c r="BU15" s="164">
        <f t="shared" si="11"/>
        <v>0</v>
      </c>
      <c r="BV15" s="165">
        <f t="shared" si="3"/>
        <v>9395760</v>
      </c>
      <c r="BW15" s="166"/>
      <c r="BX15" s="166"/>
      <c r="BY15" s="166"/>
      <c r="BZ15" s="166"/>
      <c r="CA15" s="154"/>
      <c r="CB15" s="156"/>
      <c r="CC15" s="156"/>
      <c r="CD15" s="156"/>
      <c r="CE15" s="156"/>
      <c r="CF15" s="157"/>
      <c r="CG15" s="192"/>
      <c r="CH15" s="192"/>
      <c r="CI15" s="193"/>
      <c r="CJ15" s="193"/>
      <c r="CK15" s="193"/>
      <c r="CL15" s="194"/>
      <c r="CM15" s="195">
        <f t="shared" si="4"/>
        <v>42719</v>
      </c>
      <c r="CN15" s="196"/>
      <c r="CO15" s="125"/>
      <c r="CP15" s="194"/>
      <c r="CQ15" s="197" t="e">
        <f>+SUMIFS(#REF!,#REF!,AG15)</f>
        <v>#REF!</v>
      </c>
      <c r="CR15" s="198" t="e">
        <f>+SUMIFS(#REF!,#REF!,BB15)+SUMIFS(#REF!,#REF!,BH15)+SUMIFS(#REF!,#REF!,BN15)</f>
        <v>#REF!</v>
      </c>
      <c r="CS15" s="199" t="e">
        <f t="shared" si="12"/>
        <v>#REF!</v>
      </c>
      <c r="CT15" s="200"/>
      <c r="CU15" s="201" t="str">
        <f t="shared" si="5"/>
        <v>EJECUCIÓN</v>
      </c>
      <c r="CV15" s="202"/>
      <c r="CW15" s="203">
        <f t="shared" si="6"/>
        <v>42384</v>
      </c>
      <c r="CX15" s="201">
        <f t="shared" si="7"/>
        <v>42719</v>
      </c>
      <c r="CY15" s="204">
        <f t="shared" si="13"/>
        <v>335</v>
      </c>
      <c r="CZ15" s="204">
        <f t="shared" si="8"/>
        <v>-107</v>
      </c>
      <c r="DA15" s="205">
        <f t="shared" si="14"/>
        <v>-31.940298507462689</v>
      </c>
      <c r="DB15" s="589"/>
      <c r="DC15" s="204">
        <f t="shared" si="15"/>
        <v>-31.940298507462689</v>
      </c>
      <c r="DD15" s="206" t="e">
        <f t="shared" si="16"/>
        <v>#REF!</v>
      </c>
    </row>
    <row r="16" spans="1:108" s="130" customFormat="1" ht="106.5" customHeight="1" x14ac:dyDescent="0.25">
      <c r="A16" s="521">
        <f t="shared" si="9"/>
        <v>4</v>
      </c>
      <c r="B16" s="50" t="s">
        <v>1500</v>
      </c>
      <c r="C16" s="116" t="s">
        <v>1879</v>
      </c>
      <c r="D16" s="117" t="s">
        <v>1518</v>
      </c>
      <c r="E16" s="79">
        <v>42017</v>
      </c>
      <c r="F16" s="118" t="s">
        <v>1510</v>
      </c>
      <c r="G16" s="118" t="s">
        <v>1547</v>
      </c>
      <c r="H16" s="119" t="s">
        <v>1486</v>
      </c>
      <c r="I16" s="119" t="s">
        <v>258</v>
      </c>
      <c r="J16" s="28" t="s">
        <v>1651</v>
      </c>
      <c r="K16" s="127">
        <v>198</v>
      </c>
      <c r="L16" s="120">
        <v>801116</v>
      </c>
      <c r="M16" s="54" t="s">
        <v>1487</v>
      </c>
      <c r="N16" s="304">
        <v>40250000</v>
      </c>
      <c r="O16" s="46" t="s">
        <v>1520</v>
      </c>
      <c r="P16" s="57" t="s">
        <v>1496</v>
      </c>
      <c r="Q16" s="305" t="s">
        <v>1488</v>
      </c>
      <c r="R16" s="306" t="s">
        <v>1489</v>
      </c>
      <c r="S16" s="123"/>
      <c r="T16" s="124"/>
      <c r="U16" s="123"/>
      <c r="V16" s="500">
        <v>4</v>
      </c>
      <c r="W16" s="79">
        <v>42382</v>
      </c>
      <c r="X16" s="79">
        <v>42383</v>
      </c>
      <c r="Y16" s="125">
        <f t="shared" si="17"/>
        <v>1</v>
      </c>
      <c r="Z16" s="119" t="s">
        <v>1491</v>
      </c>
      <c r="AA16" s="119" t="s">
        <v>1492</v>
      </c>
      <c r="AB16" s="119" t="s">
        <v>1493</v>
      </c>
      <c r="AC16" s="119" t="s">
        <v>1493</v>
      </c>
      <c r="AD16" s="51" t="s">
        <v>1521</v>
      </c>
      <c r="AE16" s="307">
        <v>1015435352</v>
      </c>
      <c r="AF16" s="126"/>
      <c r="AG16" s="127">
        <v>14316</v>
      </c>
      <c r="AH16" s="79">
        <v>42382</v>
      </c>
      <c r="AI16" s="308" t="s">
        <v>1497</v>
      </c>
      <c r="AJ16" s="35">
        <v>40651179850</v>
      </c>
      <c r="AK16" s="51" t="s">
        <v>1513</v>
      </c>
      <c r="AL16" s="210">
        <v>3500000</v>
      </c>
      <c r="AM16" s="210">
        <v>40250000</v>
      </c>
      <c r="AN16" s="125"/>
      <c r="AO16" s="333">
        <f t="shared" si="1"/>
        <v>40250000</v>
      </c>
      <c r="AP16" s="148" t="s">
        <v>22</v>
      </c>
      <c r="AQ16" s="149" t="s">
        <v>68</v>
      </c>
      <c r="AR16" s="149" t="s">
        <v>68</v>
      </c>
      <c r="AS16" s="149" t="s">
        <v>68</v>
      </c>
      <c r="AT16" s="150" t="s">
        <v>68</v>
      </c>
      <c r="AU16" s="79">
        <v>42382</v>
      </c>
      <c r="AV16" s="357">
        <v>42731</v>
      </c>
      <c r="AW16" s="359">
        <f t="shared" si="10"/>
        <v>349</v>
      </c>
      <c r="AX16" s="359"/>
      <c r="AY16" s="360" t="s">
        <v>680</v>
      </c>
      <c r="AZ16" s="361">
        <f>LOOKUP(AY16,'SUPERVISIONES 2015'!$A$3:$B$1279,'SUPERVISIONES 2015'!$B$3:$B$1279)</f>
        <v>51969566</v>
      </c>
      <c r="BA16" s="362" t="s">
        <v>1522</v>
      </c>
      <c r="BB16" s="363"/>
      <c r="BC16" s="363"/>
      <c r="BD16" s="364"/>
      <c r="BE16" s="365"/>
      <c r="BF16" s="363"/>
      <c r="BG16" s="364"/>
      <c r="BH16" s="366"/>
      <c r="BI16" s="367"/>
      <c r="BJ16" s="368"/>
      <c r="BK16" s="368"/>
      <c r="BL16" s="369"/>
      <c r="BM16" s="368"/>
      <c r="BN16" s="370"/>
      <c r="BO16" s="370"/>
      <c r="BP16" s="371"/>
      <c r="BQ16" s="372"/>
      <c r="BR16" s="373"/>
      <c r="BS16" s="372"/>
      <c r="BT16" s="374">
        <f t="shared" si="2"/>
        <v>0</v>
      </c>
      <c r="BU16" s="375">
        <f t="shared" si="11"/>
        <v>0</v>
      </c>
      <c r="BV16" s="376">
        <f t="shared" si="3"/>
        <v>40250000</v>
      </c>
      <c r="BW16" s="377"/>
      <c r="BX16" s="377"/>
      <c r="BY16" s="378"/>
      <c r="BZ16" s="377"/>
      <c r="CA16" s="364"/>
      <c r="CB16" s="367"/>
      <c r="CC16" s="367"/>
      <c r="CD16" s="379"/>
      <c r="CE16" s="367"/>
      <c r="CF16" s="368"/>
      <c r="CG16" s="380"/>
      <c r="CH16" s="380"/>
      <c r="CI16" s="381"/>
      <c r="CJ16" s="381"/>
      <c r="CK16" s="381"/>
      <c r="CL16" s="382"/>
      <c r="CM16" s="383">
        <f t="shared" si="4"/>
        <v>42731</v>
      </c>
      <c r="CN16" s="384"/>
      <c r="CO16" s="358"/>
      <c r="CP16" s="382"/>
      <c r="CQ16" s="385" t="e">
        <f>+SUMIFS(#REF!,#REF!,AG16)</f>
        <v>#REF!</v>
      </c>
      <c r="CR16" s="386" t="e">
        <f>+SUMIFS(#REF!,#REF!,BB16)+SUMIFS(#REF!,#REF!,BH16)+SUMIFS(#REF!,#REF!,BN16)</f>
        <v>#REF!</v>
      </c>
      <c r="CS16" s="387" t="e">
        <f t="shared" si="12"/>
        <v>#REF!</v>
      </c>
      <c r="CT16" s="388"/>
      <c r="CU16" s="389" t="str">
        <f t="shared" si="5"/>
        <v>EJECUCIÓN</v>
      </c>
      <c r="CV16" s="390"/>
      <c r="CW16" s="391">
        <f t="shared" si="6"/>
        <v>42382</v>
      </c>
      <c r="CX16" s="389">
        <f t="shared" si="7"/>
        <v>42731</v>
      </c>
      <c r="CY16" s="392">
        <f t="shared" si="13"/>
        <v>349</v>
      </c>
      <c r="CZ16" s="392">
        <f t="shared" si="8"/>
        <v>-105</v>
      </c>
      <c r="DA16" s="393">
        <f t="shared" si="14"/>
        <v>-30.085959885386821</v>
      </c>
      <c r="DB16" s="590"/>
      <c r="DC16" s="392">
        <f t="shared" si="15"/>
        <v>-30.085959885386821</v>
      </c>
      <c r="DD16" s="394" t="e">
        <f t="shared" si="16"/>
        <v>#REF!</v>
      </c>
    </row>
    <row r="17" spans="1:108" s="130" customFormat="1" ht="76.5" x14ac:dyDescent="0.25">
      <c r="A17" s="521">
        <f t="shared" si="9"/>
        <v>28</v>
      </c>
      <c r="B17" s="50" t="s">
        <v>1653</v>
      </c>
      <c r="C17" s="116" t="s">
        <v>1771</v>
      </c>
      <c r="D17" s="117" t="s">
        <v>1536</v>
      </c>
      <c r="E17" s="79">
        <v>42382</v>
      </c>
      <c r="F17" s="118" t="s">
        <v>1510</v>
      </c>
      <c r="G17" s="118" t="s">
        <v>1568</v>
      </c>
      <c r="H17" s="48" t="s">
        <v>1633</v>
      </c>
      <c r="I17" s="48" t="s">
        <v>1772</v>
      </c>
      <c r="J17" s="28" t="s">
        <v>1773</v>
      </c>
      <c r="K17" s="61">
        <v>153</v>
      </c>
      <c r="L17" s="120">
        <v>801315</v>
      </c>
      <c r="M17" s="32" t="s">
        <v>1774</v>
      </c>
      <c r="N17" s="304">
        <v>66000000</v>
      </c>
      <c r="O17" s="46" t="s">
        <v>1775</v>
      </c>
      <c r="P17" s="57" t="s">
        <v>1572</v>
      </c>
      <c r="Q17" s="305" t="s">
        <v>1488</v>
      </c>
      <c r="R17" s="306" t="s">
        <v>1489</v>
      </c>
      <c r="S17" s="123"/>
      <c r="T17" s="124"/>
      <c r="U17" s="123"/>
      <c r="V17" s="500">
        <v>28</v>
      </c>
      <c r="W17" s="79">
        <v>42401</v>
      </c>
      <c r="X17" s="79">
        <v>42404</v>
      </c>
      <c r="Y17" s="125">
        <f t="shared" si="17"/>
        <v>3</v>
      </c>
      <c r="Z17" s="119" t="s">
        <v>1568</v>
      </c>
      <c r="AA17" s="119"/>
      <c r="AB17" s="119" t="s">
        <v>1633</v>
      </c>
      <c r="AC17" s="119" t="s">
        <v>1776</v>
      </c>
      <c r="AD17" s="51" t="s">
        <v>1777</v>
      </c>
      <c r="AE17" s="307">
        <v>825001598</v>
      </c>
      <c r="AF17" s="126" t="s">
        <v>1611</v>
      </c>
      <c r="AG17" s="127">
        <v>34516</v>
      </c>
      <c r="AH17" s="79">
        <v>42401</v>
      </c>
      <c r="AI17" s="308" t="s">
        <v>1778</v>
      </c>
      <c r="AJ17" s="35">
        <v>8250015981</v>
      </c>
      <c r="AK17" s="51" t="s">
        <v>1779</v>
      </c>
      <c r="AL17" s="47">
        <v>600000</v>
      </c>
      <c r="AM17" s="210">
        <v>6600000</v>
      </c>
      <c r="AN17" s="125"/>
      <c r="AO17" s="333">
        <f t="shared" si="1"/>
        <v>6600000</v>
      </c>
      <c r="AP17" s="148" t="s">
        <v>22</v>
      </c>
      <c r="AQ17" s="149" t="s">
        <v>68</v>
      </c>
      <c r="AR17" s="149" t="s">
        <v>68</v>
      </c>
      <c r="AS17" s="149" t="s">
        <v>68</v>
      </c>
      <c r="AT17" s="150" t="s">
        <v>68</v>
      </c>
      <c r="AU17" s="79">
        <v>42401</v>
      </c>
      <c r="AV17" s="79">
        <v>42767</v>
      </c>
      <c r="AW17" s="47">
        <f t="shared" si="10"/>
        <v>366</v>
      </c>
      <c r="AX17" s="47"/>
      <c r="AY17" s="395" t="s">
        <v>1780</v>
      </c>
      <c r="AZ17" s="151">
        <v>12722425</v>
      </c>
      <c r="BA17" s="208" t="s">
        <v>1781</v>
      </c>
      <c r="BB17" s="153"/>
      <c r="BC17" s="153"/>
      <c r="BD17" s="154"/>
      <c r="BE17" s="209"/>
      <c r="BF17" s="153"/>
      <c r="BG17" s="154"/>
      <c r="BH17" s="155"/>
      <c r="BI17" s="156"/>
      <c r="BJ17" s="157"/>
      <c r="BK17" s="157"/>
      <c r="BL17" s="158"/>
      <c r="BM17" s="157"/>
      <c r="BN17" s="159"/>
      <c r="BO17" s="159"/>
      <c r="BP17" s="160"/>
      <c r="BQ17" s="161"/>
      <c r="BR17" s="162"/>
      <c r="BS17" s="161"/>
      <c r="BT17" s="163">
        <f t="shared" si="2"/>
        <v>0</v>
      </c>
      <c r="BU17" s="164">
        <f t="shared" si="11"/>
        <v>0</v>
      </c>
      <c r="BV17" s="165">
        <f t="shared" si="3"/>
        <v>6600000</v>
      </c>
      <c r="BW17" s="166"/>
      <c r="BX17" s="166"/>
      <c r="BY17" s="309"/>
      <c r="BZ17" s="166"/>
      <c r="CA17" s="154"/>
      <c r="CB17" s="157"/>
      <c r="CC17" s="156"/>
      <c r="CD17" s="156"/>
      <c r="CE17" s="156"/>
      <c r="CF17" s="157"/>
      <c r="CG17" s="192"/>
      <c r="CH17" s="192"/>
      <c r="CI17" s="193"/>
      <c r="CJ17" s="193"/>
      <c r="CK17" s="193"/>
      <c r="CL17" s="195"/>
      <c r="CM17" s="195">
        <f t="shared" si="4"/>
        <v>42767</v>
      </c>
      <c r="CN17" s="196"/>
      <c r="CO17" s="125"/>
      <c r="CP17" s="194"/>
      <c r="CQ17" s="197" t="e">
        <f>+SUMIFS(#REF!,#REF!,AG17)</f>
        <v>#REF!</v>
      </c>
      <c r="CR17" s="198" t="e">
        <f>+SUMIFS(#REF!,#REF!,BB17)+SUMIFS(#REF!,#REF!,BH17)+SUMIFS(#REF!,#REF!,BN17)</f>
        <v>#REF!</v>
      </c>
      <c r="CS17" s="199" t="e">
        <f t="shared" si="12"/>
        <v>#REF!</v>
      </c>
      <c r="CT17" s="200"/>
      <c r="CU17" s="201" t="str">
        <f t="shared" si="5"/>
        <v>EJECUCIÓN</v>
      </c>
      <c r="CV17" s="202"/>
      <c r="CW17" s="203">
        <f t="shared" si="6"/>
        <v>42401</v>
      </c>
      <c r="CX17" s="201">
        <f t="shared" si="7"/>
        <v>42767</v>
      </c>
      <c r="CY17" s="204">
        <f t="shared" si="13"/>
        <v>366</v>
      </c>
      <c r="CZ17" s="204">
        <f t="shared" si="8"/>
        <v>-124</v>
      </c>
      <c r="DA17" s="205">
        <f t="shared" si="14"/>
        <v>-33.879781420765028</v>
      </c>
      <c r="DB17" s="589"/>
      <c r="DC17" s="204">
        <f t="shared" si="15"/>
        <v>-33.879781420765028</v>
      </c>
      <c r="DD17" s="206" t="e">
        <f t="shared" si="16"/>
        <v>#REF!</v>
      </c>
    </row>
    <row r="18" spans="1:108" s="130" customFormat="1" ht="63.75" x14ac:dyDescent="0.25">
      <c r="A18" s="521">
        <f t="shared" si="9"/>
        <v>8</v>
      </c>
      <c r="B18" s="50" t="s">
        <v>1500</v>
      </c>
      <c r="C18" s="116" t="s">
        <v>1543</v>
      </c>
      <c r="D18" s="417">
        <v>17</v>
      </c>
      <c r="E18" s="79">
        <v>42382</v>
      </c>
      <c r="F18" s="118" t="s">
        <v>1510</v>
      </c>
      <c r="G18" s="118"/>
      <c r="H18" s="119" t="s">
        <v>1486</v>
      </c>
      <c r="I18" s="119" t="s">
        <v>1577</v>
      </c>
      <c r="J18" s="28" t="s">
        <v>1537</v>
      </c>
      <c r="K18" s="127">
        <v>211</v>
      </c>
      <c r="L18" s="120">
        <v>801116</v>
      </c>
      <c r="M18" s="54" t="s">
        <v>1487</v>
      </c>
      <c r="N18" s="304">
        <v>38500000</v>
      </c>
      <c r="O18" s="46" t="s">
        <v>1538</v>
      </c>
      <c r="P18" s="57" t="s">
        <v>1496</v>
      </c>
      <c r="Q18" s="305" t="s">
        <v>1488</v>
      </c>
      <c r="R18" s="306" t="s">
        <v>1489</v>
      </c>
      <c r="S18" s="123"/>
      <c r="T18" s="124"/>
      <c r="U18" s="123"/>
      <c r="V18" s="500">
        <v>8</v>
      </c>
      <c r="W18" s="79">
        <v>42383</v>
      </c>
      <c r="X18" s="79">
        <v>42384</v>
      </c>
      <c r="Y18" s="125">
        <f t="shared" si="17"/>
        <v>1</v>
      </c>
      <c r="Z18" s="119" t="s">
        <v>1491</v>
      </c>
      <c r="AA18" s="119" t="s">
        <v>1542</v>
      </c>
      <c r="AB18" s="119" t="s">
        <v>1493</v>
      </c>
      <c r="AC18" s="119" t="s">
        <v>1493</v>
      </c>
      <c r="AD18" s="51" t="s">
        <v>1539</v>
      </c>
      <c r="AE18" s="307">
        <v>93366585</v>
      </c>
      <c r="AF18" s="126"/>
      <c r="AG18" s="127">
        <v>17116</v>
      </c>
      <c r="AH18" s="79">
        <v>42383</v>
      </c>
      <c r="AI18" s="308" t="s">
        <v>1497</v>
      </c>
      <c r="AJ18" s="34">
        <v>359125747</v>
      </c>
      <c r="AK18" s="51" t="s">
        <v>1540</v>
      </c>
      <c r="AL18" s="210">
        <v>3500000</v>
      </c>
      <c r="AM18" s="210">
        <v>38500000</v>
      </c>
      <c r="AN18" s="125"/>
      <c r="AO18" s="333">
        <f t="shared" si="1"/>
        <v>38500000</v>
      </c>
      <c r="AP18" s="148" t="s">
        <v>22</v>
      </c>
      <c r="AQ18" s="149" t="s">
        <v>68</v>
      </c>
      <c r="AR18" s="149" t="s">
        <v>68</v>
      </c>
      <c r="AS18" s="149" t="s">
        <v>68</v>
      </c>
      <c r="AT18" s="150" t="s">
        <v>68</v>
      </c>
      <c r="AU18" s="79">
        <v>42383</v>
      </c>
      <c r="AV18" s="357">
        <v>42717</v>
      </c>
      <c r="AW18" s="359">
        <f t="shared" si="10"/>
        <v>334</v>
      </c>
      <c r="AX18" s="359"/>
      <c r="AY18" s="360" t="s">
        <v>152</v>
      </c>
      <c r="AZ18" s="361">
        <f>LOOKUP(AY18,'SUPERVISIONES 2015'!$A$3:$B$1279,'SUPERVISIONES 2015'!$B$3:$B$1279)</f>
        <v>80010313</v>
      </c>
      <c r="BA18" s="396" t="s">
        <v>1541</v>
      </c>
      <c r="BB18" s="397"/>
      <c r="BC18" s="363"/>
      <c r="BD18" s="364"/>
      <c r="BE18" s="364"/>
      <c r="BF18" s="363"/>
      <c r="BG18" s="364"/>
      <c r="BH18" s="366"/>
      <c r="BI18" s="367"/>
      <c r="BJ18" s="368"/>
      <c r="BK18" s="368"/>
      <c r="BL18" s="369"/>
      <c r="BM18" s="368"/>
      <c r="BN18" s="370"/>
      <c r="BO18" s="370"/>
      <c r="BP18" s="371"/>
      <c r="BQ18" s="372"/>
      <c r="BR18" s="373"/>
      <c r="BS18" s="372"/>
      <c r="BT18" s="374">
        <f t="shared" si="2"/>
        <v>0</v>
      </c>
      <c r="BU18" s="375">
        <f t="shared" si="11"/>
        <v>0</v>
      </c>
      <c r="BV18" s="376">
        <f t="shared" si="3"/>
        <v>38500000</v>
      </c>
      <c r="BW18" s="377"/>
      <c r="BX18" s="377"/>
      <c r="BY18" s="377"/>
      <c r="BZ18" s="377"/>
      <c r="CA18" s="364"/>
      <c r="CB18" s="367"/>
      <c r="CC18" s="367"/>
      <c r="CD18" s="367"/>
      <c r="CE18" s="367"/>
      <c r="CF18" s="368"/>
      <c r="CG18" s="380"/>
      <c r="CH18" s="380"/>
      <c r="CI18" s="381"/>
      <c r="CJ18" s="381"/>
      <c r="CK18" s="381"/>
      <c r="CL18" s="382"/>
      <c r="CM18" s="383">
        <f t="shared" si="4"/>
        <v>42717</v>
      </c>
      <c r="CN18" s="384"/>
      <c r="CO18" s="358"/>
      <c r="CP18" s="382"/>
      <c r="CQ18" s="385" t="e">
        <f>+SUMIFS(#REF!,#REF!,AG18)</f>
        <v>#REF!</v>
      </c>
      <c r="CR18" s="386" t="e">
        <f>+SUMIFS(#REF!,#REF!,BB18)+SUMIFS(#REF!,#REF!,BH18)+SUMIFS(#REF!,#REF!,BN18)</f>
        <v>#REF!</v>
      </c>
      <c r="CS18" s="387" t="e">
        <f t="shared" si="12"/>
        <v>#REF!</v>
      </c>
      <c r="CT18" s="388"/>
      <c r="CU18" s="389" t="str">
        <f t="shared" si="5"/>
        <v>EJECUCIÓN</v>
      </c>
      <c r="CV18" s="390"/>
      <c r="CW18" s="391">
        <f t="shared" si="6"/>
        <v>42383</v>
      </c>
      <c r="CX18" s="389">
        <f t="shared" si="7"/>
        <v>42717</v>
      </c>
      <c r="CY18" s="392">
        <f t="shared" si="13"/>
        <v>334</v>
      </c>
      <c r="CZ18" s="392">
        <f t="shared" si="8"/>
        <v>-106</v>
      </c>
      <c r="DA18" s="393">
        <f t="shared" si="14"/>
        <v>-31.736526946107784</v>
      </c>
      <c r="DB18" s="590"/>
      <c r="DC18" s="392">
        <f t="shared" si="15"/>
        <v>-31.736526946107784</v>
      </c>
      <c r="DD18" s="394" t="e">
        <f t="shared" si="16"/>
        <v>#REF!</v>
      </c>
    </row>
    <row r="19" spans="1:108" s="130" customFormat="1" ht="51" x14ac:dyDescent="0.25">
      <c r="A19" s="521">
        <f t="shared" si="9"/>
        <v>11</v>
      </c>
      <c r="B19" s="50" t="s">
        <v>1653</v>
      </c>
      <c r="C19" s="116" t="s">
        <v>1782</v>
      </c>
      <c r="D19" s="117" t="s">
        <v>1555</v>
      </c>
      <c r="E19" s="79">
        <v>42382</v>
      </c>
      <c r="F19" s="118" t="s">
        <v>1510</v>
      </c>
      <c r="G19" s="118" t="s">
        <v>1547</v>
      </c>
      <c r="H19" s="119" t="s">
        <v>1486</v>
      </c>
      <c r="I19" s="119" t="s">
        <v>1684</v>
      </c>
      <c r="J19" s="28" t="s">
        <v>1783</v>
      </c>
      <c r="K19" s="127">
        <v>213</v>
      </c>
      <c r="L19" s="120">
        <v>801116</v>
      </c>
      <c r="M19" s="54" t="s">
        <v>1487</v>
      </c>
      <c r="N19" s="304">
        <v>30800000</v>
      </c>
      <c r="O19" s="46" t="s">
        <v>1784</v>
      </c>
      <c r="P19" s="57" t="s">
        <v>1496</v>
      </c>
      <c r="Q19" s="305" t="s">
        <v>1488</v>
      </c>
      <c r="R19" s="306" t="s">
        <v>1489</v>
      </c>
      <c r="S19" s="123"/>
      <c r="T19" s="124"/>
      <c r="U19" s="123"/>
      <c r="V19" s="500">
        <v>11</v>
      </c>
      <c r="W19" s="79">
        <v>42387</v>
      </c>
      <c r="X19" s="79">
        <v>42390</v>
      </c>
      <c r="Y19" s="125">
        <f t="shared" si="17"/>
        <v>3</v>
      </c>
      <c r="Z19" s="119" t="s">
        <v>1491</v>
      </c>
      <c r="AA19" s="119" t="s">
        <v>1492</v>
      </c>
      <c r="AB19" s="119" t="s">
        <v>1493</v>
      </c>
      <c r="AC19" s="119" t="s">
        <v>1493</v>
      </c>
      <c r="AD19" s="330" t="s">
        <v>1785</v>
      </c>
      <c r="AE19" s="331">
        <v>1018450312</v>
      </c>
      <c r="AF19" s="126"/>
      <c r="AG19" s="398">
        <v>20016</v>
      </c>
      <c r="AH19" s="79">
        <v>42387</v>
      </c>
      <c r="AI19" s="308" t="s">
        <v>1749</v>
      </c>
      <c r="AJ19" s="34">
        <v>57427353861</v>
      </c>
      <c r="AK19" s="51" t="s">
        <v>1750</v>
      </c>
      <c r="AL19" s="210">
        <v>30800000</v>
      </c>
      <c r="AM19" s="210">
        <v>2800000</v>
      </c>
      <c r="AN19" s="125"/>
      <c r="AO19" s="333">
        <v>30800000</v>
      </c>
      <c r="AP19" s="148"/>
      <c r="AQ19" s="149"/>
      <c r="AR19" s="149"/>
      <c r="AS19" s="149"/>
      <c r="AT19" s="150"/>
      <c r="AU19" s="79">
        <v>42387</v>
      </c>
      <c r="AV19" s="79">
        <v>42722</v>
      </c>
      <c r="AW19" s="47">
        <f t="shared" si="10"/>
        <v>335</v>
      </c>
      <c r="AX19" s="47"/>
      <c r="AY19" s="26" t="s">
        <v>1602</v>
      </c>
      <c r="AZ19" s="151">
        <v>79572017</v>
      </c>
      <c r="BA19" s="310" t="s">
        <v>1786</v>
      </c>
      <c r="BB19" s="152"/>
      <c r="BC19" s="153"/>
      <c r="BD19" s="154"/>
      <c r="BE19" s="154"/>
      <c r="BF19" s="153"/>
      <c r="BG19" s="154"/>
      <c r="BH19" s="155"/>
      <c r="BI19" s="156"/>
      <c r="BJ19" s="157"/>
      <c r="BK19" s="157"/>
      <c r="BL19" s="158"/>
      <c r="BM19" s="157"/>
      <c r="BN19" s="159"/>
      <c r="BO19" s="159"/>
      <c r="BP19" s="160"/>
      <c r="BQ19" s="161"/>
      <c r="BR19" s="162"/>
      <c r="BS19" s="161"/>
      <c r="BT19" s="163"/>
      <c r="BU19" s="164"/>
      <c r="BV19" s="165"/>
      <c r="BW19" s="166"/>
      <c r="BX19" s="166"/>
      <c r="BY19" s="166"/>
      <c r="BZ19" s="166"/>
      <c r="CA19" s="154"/>
      <c r="CB19" s="156"/>
      <c r="CC19" s="156"/>
      <c r="CD19" s="156"/>
      <c r="CE19" s="156"/>
      <c r="CF19" s="157"/>
      <c r="CG19" s="192"/>
      <c r="CH19" s="192"/>
      <c r="CI19" s="193"/>
      <c r="CJ19" s="193"/>
      <c r="CK19" s="193"/>
      <c r="CL19" s="194"/>
      <c r="CM19" s="195">
        <f t="shared" si="4"/>
        <v>42722</v>
      </c>
      <c r="CN19" s="196"/>
      <c r="CO19" s="125"/>
      <c r="CP19" s="194"/>
      <c r="CQ19" s="197"/>
      <c r="CR19" s="198"/>
      <c r="CS19" s="199"/>
      <c r="CT19" s="200"/>
      <c r="CU19" s="201" t="str">
        <f t="shared" si="5"/>
        <v>EJECUCIÓN</v>
      </c>
      <c r="CV19" s="202"/>
      <c r="CW19" s="203">
        <f t="shared" si="6"/>
        <v>42387</v>
      </c>
      <c r="CX19" s="201">
        <f t="shared" si="7"/>
        <v>42722</v>
      </c>
      <c r="CY19" s="204">
        <f t="shared" si="13"/>
        <v>335</v>
      </c>
      <c r="CZ19" s="204">
        <f t="shared" si="8"/>
        <v>-110</v>
      </c>
      <c r="DA19" s="205">
        <f t="shared" si="14"/>
        <v>-32.835820895522389</v>
      </c>
      <c r="DB19" s="589"/>
      <c r="DC19" s="204">
        <f t="shared" si="15"/>
        <v>-32.835820895522389</v>
      </c>
      <c r="DD19" s="206"/>
    </row>
    <row r="20" spans="1:108" s="130" customFormat="1" ht="76.5" x14ac:dyDescent="0.25">
      <c r="A20" s="521">
        <f t="shared" si="9"/>
        <v>14</v>
      </c>
      <c r="B20" s="50" t="s">
        <v>1653</v>
      </c>
      <c r="C20" s="116" t="s">
        <v>1787</v>
      </c>
      <c r="D20" s="117" t="s">
        <v>1556</v>
      </c>
      <c r="E20" s="79">
        <v>42382</v>
      </c>
      <c r="F20" s="118" t="s">
        <v>1510</v>
      </c>
      <c r="G20" s="118" t="s">
        <v>1547</v>
      </c>
      <c r="H20" s="119" t="s">
        <v>1486</v>
      </c>
      <c r="I20" s="119" t="s">
        <v>1576</v>
      </c>
      <c r="J20" s="28" t="s">
        <v>1788</v>
      </c>
      <c r="K20" s="127">
        <v>4</v>
      </c>
      <c r="L20" s="120">
        <v>801116</v>
      </c>
      <c r="M20" s="54" t="s">
        <v>1487</v>
      </c>
      <c r="N20" s="304">
        <v>66000000</v>
      </c>
      <c r="O20" s="46" t="s">
        <v>1789</v>
      </c>
      <c r="P20" s="57" t="s">
        <v>1496</v>
      </c>
      <c r="Q20" s="305" t="s">
        <v>1488</v>
      </c>
      <c r="R20" s="306" t="s">
        <v>1489</v>
      </c>
      <c r="S20" s="123"/>
      <c r="T20" s="124"/>
      <c r="U20" s="123"/>
      <c r="V20" s="500">
        <v>14</v>
      </c>
      <c r="W20" s="79">
        <v>42389</v>
      </c>
      <c r="X20" s="79">
        <v>42391</v>
      </c>
      <c r="Y20" s="125">
        <f t="shared" si="17"/>
        <v>2</v>
      </c>
      <c r="Z20" s="119" t="s">
        <v>1491</v>
      </c>
      <c r="AA20" s="119" t="s">
        <v>1492</v>
      </c>
      <c r="AB20" s="119" t="s">
        <v>1493</v>
      </c>
      <c r="AC20" s="119" t="s">
        <v>1493</v>
      </c>
      <c r="AD20" s="330" t="s">
        <v>1790</v>
      </c>
      <c r="AE20" s="331">
        <v>72220515</v>
      </c>
      <c r="AF20" s="126"/>
      <c r="AG20" s="398">
        <v>21816</v>
      </c>
      <c r="AH20" s="79">
        <v>42389</v>
      </c>
      <c r="AI20" s="308" t="s">
        <v>1497</v>
      </c>
      <c r="AJ20" s="34">
        <v>40017565337</v>
      </c>
      <c r="AK20" s="51" t="s">
        <v>1750</v>
      </c>
      <c r="AL20" s="210">
        <v>6000000</v>
      </c>
      <c r="AM20" s="210">
        <v>66000000</v>
      </c>
      <c r="AN20" s="125"/>
      <c r="AO20" s="333">
        <v>66000000</v>
      </c>
      <c r="AP20" s="148"/>
      <c r="AQ20" s="149"/>
      <c r="AR20" s="149"/>
      <c r="AS20" s="149"/>
      <c r="AT20" s="150"/>
      <c r="AU20" s="79">
        <v>42389</v>
      </c>
      <c r="AV20" s="79">
        <v>42724</v>
      </c>
      <c r="AW20" s="47">
        <f t="shared" si="10"/>
        <v>335</v>
      </c>
      <c r="AX20" s="47"/>
      <c r="AY20" s="26" t="s">
        <v>1602</v>
      </c>
      <c r="AZ20" s="151">
        <v>79572017</v>
      </c>
      <c r="BA20" s="310" t="s">
        <v>1791</v>
      </c>
      <c r="BB20" s="152"/>
      <c r="BC20" s="153"/>
      <c r="BD20" s="154"/>
      <c r="BE20" s="154"/>
      <c r="BF20" s="153"/>
      <c r="BG20" s="154"/>
      <c r="BH20" s="155"/>
      <c r="BI20" s="156"/>
      <c r="BJ20" s="157"/>
      <c r="BK20" s="157"/>
      <c r="BL20" s="158"/>
      <c r="BM20" s="157"/>
      <c r="BN20" s="159"/>
      <c r="BO20" s="159"/>
      <c r="BP20" s="160"/>
      <c r="BQ20" s="161"/>
      <c r="BR20" s="162"/>
      <c r="BS20" s="161"/>
      <c r="BT20" s="163"/>
      <c r="BU20" s="164"/>
      <c r="BV20" s="165"/>
      <c r="BW20" s="166"/>
      <c r="BX20" s="166"/>
      <c r="BY20" s="166"/>
      <c r="BZ20" s="166"/>
      <c r="CA20" s="154"/>
      <c r="CB20" s="156"/>
      <c r="CC20" s="156"/>
      <c r="CD20" s="156"/>
      <c r="CE20" s="156"/>
      <c r="CF20" s="157"/>
      <c r="CG20" s="192"/>
      <c r="CH20" s="192"/>
      <c r="CI20" s="193"/>
      <c r="CJ20" s="193"/>
      <c r="CK20" s="193"/>
      <c r="CL20" s="194"/>
      <c r="CM20" s="195">
        <f t="shared" si="4"/>
        <v>42724</v>
      </c>
      <c r="CN20" s="196"/>
      <c r="CO20" s="125"/>
      <c r="CP20" s="194"/>
      <c r="CQ20" s="197"/>
      <c r="CR20" s="198"/>
      <c r="CS20" s="199"/>
      <c r="CT20" s="200"/>
      <c r="CU20" s="201"/>
      <c r="CV20" s="202"/>
      <c r="CW20" s="203">
        <f t="shared" si="6"/>
        <v>42389</v>
      </c>
      <c r="CX20" s="201">
        <f t="shared" si="7"/>
        <v>42724</v>
      </c>
      <c r="CY20" s="204">
        <f t="shared" si="13"/>
        <v>335</v>
      </c>
      <c r="CZ20" s="204">
        <f t="shared" si="8"/>
        <v>-112</v>
      </c>
      <c r="DA20" s="205">
        <f t="shared" si="14"/>
        <v>-33.432835820895527</v>
      </c>
      <c r="DB20" s="589"/>
      <c r="DC20" s="204">
        <f t="shared" si="15"/>
        <v>-33.432835820895527</v>
      </c>
      <c r="DD20" s="206"/>
    </row>
    <row r="21" spans="1:108" s="130" customFormat="1" ht="63.75" x14ac:dyDescent="0.25">
      <c r="A21" s="521">
        <f t="shared" si="9"/>
        <v>13</v>
      </c>
      <c r="B21" s="50" t="s">
        <v>1653</v>
      </c>
      <c r="C21" s="116" t="s">
        <v>1792</v>
      </c>
      <c r="D21" s="117" t="s">
        <v>1557</v>
      </c>
      <c r="E21" s="79">
        <v>42382</v>
      </c>
      <c r="F21" s="118" t="s">
        <v>1510</v>
      </c>
      <c r="G21" s="118" t="s">
        <v>1547</v>
      </c>
      <c r="H21" s="119" t="s">
        <v>1486</v>
      </c>
      <c r="I21" s="119" t="s">
        <v>1684</v>
      </c>
      <c r="J21" s="28" t="s">
        <v>1793</v>
      </c>
      <c r="K21" s="127">
        <v>214</v>
      </c>
      <c r="L21" s="120">
        <v>801217</v>
      </c>
      <c r="M21" s="54" t="s">
        <v>1736</v>
      </c>
      <c r="N21" s="304">
        <v>55000000</v>
      </c>
      <c r="O21" s="46" t="s">
        <v>1794</v>
      </c>
      <c r="P21" s="57" t="s">
        <v>1496</v>
      </c>
      <c r="Q21" s="305" t="s">
        <v>1488</v>
      </c>
      <c r="R21" s="306" t="s">
        <v>1489</v>
      </c>
      <c r="S21" s="123"/>
      <c r="T21" s="124"/>
      <c r="U21" s="123"/>
      <c r="V21" s="500">
        <v>13</v>
      </c>
      <c r="W21" s="79">
        <v>42388</v>
      </c>
      <c r="X21" s="79">
        <v>42390</v>
      </c>
      <c r="Y21" s="125">
        <f t="shared" si="17"/>
        <v>2</v>
      </c>
      <c r="Z21" s="119" t="s">
        <v>1491</v>
      </c>
      <c r="AA21" s="119" t="s">
        <v>1492</v>
      </c>
      <c r="AB21" s="119" t="s">
        <v>1493</v>
      </c>
      <c r="AC21" s="119" t="s">
        <v>1493</v>
      </c>
      <c r="AD21" s="399" t="s">
        <v>698</v>
      </c>
      <c r="AE21" s="331">
        <v>52258308</v>
      </c>
      <c r="AF21" s="126"/>
      <c r="AG21" s="127">
        <v>21316</v>
      </c>
      <c r="AH21" s="79">
        <v>42388</v>
      </c>
      <c r="AI21" s="308" t="s">
        <v>1749</v>
      </c>
      <c r="AJ21" s="34">
        <v>230867616</v>
      </c>
      <c r="AK21" s="51" t="s">
        <v>1694</v>
      </c>
      <c r="AL21" s="210" t="s">
        <v>1795</v>
      </c>
      <c r="AM21" s="210">
        <v>55000000</v>
      </c>
      <c r="AN21" s="125"/>
      <c r="AO21" s="333">
        <v>55000000</v>
      </c>
      <c r="AP21" s="148"/>
      <c r="AQ21" s="149"/>
      <c r="AR21" s="149"/>
      <c r="AS21" s="149"/>
      <c r="AT21" s="150"/>
      <c r="AU21" s="79">
        <v>42388</v>
      </c>
      <c r="AV21" s="79">
        <v>42723</v>
      </c>
      <c r="AW21" s="47">
        <f t="shared" si="10"/>
        <v>335</v>
      </c>
      <c r="AX21" s="47"/>
      <c r="AY21" s="26" t="s">
        <v>1602</v>
      </c>
      <c r="AZ21" s="151">
        <v>79572017</v>
      </c>
      <c r="BA21" s="310" t="s">
        <v>1796</v>
      </c>
      <c r="BB21" s="152"/>
      <c r="BC21" s="153"/>
      <c r="BD21" s="154"/>
      <c r="BE21" s="154"/>
      <c r="BF21" s="153"/>
      <c r="BG21" s="154"/>
      <c r="BH21" s="155"/>
      <c r="BI21" s="156"/>
      <c r="BJ21" s="157"/>
      <c r="BK21" s="157"/>
      <c r="BL21" s="158"/>
      <c r="BM21" s="157"/>
      <c r="BN21" s="159"/>
      <c r="BO21" s="159"/>
      <c r="BP21" s="160"/>
      <c r="BQ21" s="161"/>
      <c r="BR21" s="162"/>
      <c r="BS21" s="161"/>
      <c r="BT21" s="163"/>
      <c r="BU21" s="164"/>
      <c r="BV21" s="165"/>
      <c r="BW21" s="166"/>
      <c r="BX21" s="166"/>
      <c r="BY21" s="166"/>
      <c r="BZ21" s="166"/>
      <c r="CA21" s="154"/>
      <c r="CB21" s="156"/>
      <c r="CC21" s="156"/>
      <c r="CD21" s="156"/>
      <c r="CE21" s="156"/>
      <c r="CF21" s="157"/>
      <c r="CG21" s="192"/>
      <c r="CH21" s="192"/>
      <c r="CI21" s="193"/>
      <c r="CJ21" s="193"/>
      <c r="CK21" s="193"/>
      <c r="CL21" s="194"/>
      <c r="CM21" s="195">
        <f t="shared" si="4"/>
        <v>42723</v>
      </c>
      <c r="CN21" s="196"/>
      <c r="CO21" s="125"/>
      <c r="CP21" s="194"/>
      <c r="CQ21" s="197"/>
      <c r="CR21" s="198"/>
      <c r="CS21" s="199"/>
      <c r="CT21" s="200"/>
      <c r="CU21" s="201"/>
      <c r="CV21" s="202"/>
      <c r="CW21" s="203">
        <f t="shared" si="6"/>
        <v>42388</v>
      </c>
      <c r="CX21" s="201">
        <f t="shared" si="7"/>
        <v>42723</v>
      </c>
      <c r="CY21" s="204">
        <f t="shared" si="13"/>
        <v>335</v>
      </c>
      <c r="CZ21" s="204">
        <f t="shared" si="8"/>
        <v>-111</v>
      </c>
      <c r="DA21" s="205">
        <f t="shared" si="14"/>
        <v>-33.134328358208954</v>
      </c>
      <c r="DB21" s="589"/>
      <c r="DC21" s="204">
        <f t="shared" si="15"/>
        <v>-33.134328358208954</v>
      </c>
      <c r="DD21" s="206"/>
    </row>
    <row r="22" spans="1:108" s="130" customFormat="1" ht="76.5" x14ac:dyDescent="0.25">
      <c r="A22" s="521">
        <f t="shared" si="9"/>
        <v>18</v>
      </c>
      <c r="B22" s="50" t="s">
        <v>1500</v>
      </c>
      <c r="C22" s="116" t="s">
        <v>1596</v>
      </c>
      <c r="D22" s="117" t="s">
        <v>1558</v>
      </c>
      <c r="E22" s="79">
        <v>42383</v>
      </c>
      <c r="F22" s="118" t="s">
        <v>1510</v>
      </c>
      <c r="G22" s="118" t="s">
        <v>1547</v>
      </c>
      <c r="H22" s="119" t="s">
        <v>1486</v>
      </c>
      <c r="I22" s="119" t="s">
        <v>262</v>
      </c>
      <c r="J22" s="28" t="s">
        <v>1597</v>
      </c>
      <c r="K22" s="127">
        <v>201</v>
      </c>
      <c r="L22" s="120">
        <v>801116</v>
      </c>
      <c r="M22" s="54" t="s">
        <v>1487</v>
      </c>
      <c r="N22" s="304">
        <v>60000000</v>
      </c>
      <c r="O22" s="46" t="s">
        <v>1598</v>
      </c>
      <c r="P22" s="57" t="s">
        <v>1496</v>
      </c>
      <c r="Q22" s="305" t="s">
        <v>1488</v>
      </c>
      <c r="R22" s="306" t="s">
        <v>1489</v>
      </c>
      <c r="S22" s="123"/>
      <c r="T22" s="124"/>
      <c r="U22" s="123"/>
      <c r="V22" s="500">
        <v>18</v>
      </c>
      <c r="W22" s="79">
        <v>42390</v>
      </c>
      <c r="X22" s="79">
        <v>42390</v>
      </c>
      <c r="Y22" s="125">
        <f t="shared" si="17"/>
        <v>0</v>
      </c>
      <c r="Z22" s="119" t="s">
        <v>1491</v>
      </c>
      <c r="AA22" s="119" t="s">
        <v>1492</v>
      </c>
      <c r="AB22" s="119" t="s">
        <v>1493</v>
      </c>
      <c r="AC22" s="119" t="s">
        <v>1493</v>
      </c>
      <c r="AD22" s="51" t="s">
        <v>1599</v>
      </c>
      <c r="AE22" s="307">
        <v>900265378</v>
      </c>
      <c r="AF22" s="126" t="s">
        <v>1600</v>
      </c>
      <c r="AG22" s="127">
        <v>25216</v>
      </c>
      <c r="AH22" s="79">
        <v>42390</v>
      </c>
      <c r="AI22" s="308" t="s">
        <v>1512</v>
      </c>
      <c r="AJ22" s="34">
        <v>7800674660</v>
      </c>
      <c r="AK22" s="51" t="s">
        <v>1601</v>
      </c>
      <c r="AL22" s="210">
        <v>6000000</v>
      </c>
      <c r="AM22" s="210">
        <v>60000000</v>
      </c>
      <c r="AN22" s="125"/>
      <c r="AO22" s="333">
        <f t="shared" ref="AO22" si="18">+AM22+AN22</f>
        <v>60000000</v>
      </c>
      <c r="AP22" s="148" t="s">
        <v>22</v>
      </c>
      <c r="AQ22" s="149" t="s">
        <v>68</v>
      </c>
      <c r="AR22" s="149" t="s">
        <v>68</v>
      </c>
      <c r="AS22" s="149" t="s">
        <v>68</v>
      </c>
      <c r="AT22" s="150" t="s">
        <v>68</v>
      </c>
      <c r="AU22" s="79">
        <v>42390</v>
      </c>
      <c r="AV22" s="357">
        <v>42694</v>
      </c>
      <c r="AW22" s="359">
        <f t="shared" si="10"/>
        <v>304</v>
      </c>
      <c r="AX22" s="359"/>
      <c r="AY22" s="360" t="s">
        <v>1602</v>
      </c>
      <c r="AZ22" s="361">
        <f>LOOKUP(AY22,'SUPERVISIONES 2015'!$A$3:$B$1279,'SUPERVISIONES 2015'!$B$3:$B$1279)</f>
        <v>79572017</v>
      </c>
      <c r="BA22" s="31" t="s">
        <v>1891</v>
      </c>
      <c r="BB22" s="397"/>
      <c r="BC22" s="363"/>
      <c r="BD22" s="364"/>
      <c r="BE22" s="364"/>
      <c r="BF22" s="363"/>
      <c r="BG22" s="364"/>
      <c r="BH22" s="366"/>
      <c r="BI22" s="367"/>
      <c r="BJ22" s="368"/>
      <c r="BK22" s="368"/>
      <c r="BL22" s="369"/>
      <c r="BM22" s="368"/>
      <c r="BN22" s="370"/>
      <c r="BO22" s="370"/>
      <c r="BP22" s="371"/>
      <c r="BQ22" s="372"/>
      <c r="BR22" s="373"/>
      <c r="BS22" s="372"/>
      <c r="BT22" s="374"/>
      <c r="BU22" s="375"/>
      <c r="BV22" s="376"/>
      <c r="BW22" s="377"/>
      <c r="BX22" s="377"/>
      <c r="BY22" s="377"/>
      <c r="BZ22" s="377"/>
      <c r="CA22" s="364"/>
      <c r="CB22" s="367"/>
      <c r="CC22" s="367"/>
      <c r="CD22" s="367"/>
      <c r="CE22" s="367"/>
      <c r="CF22" s="368"/>
      <c r="CG22" s="380"/>
      <c r="CH22" s="380"/>
      <c r="CI22" s="381"/>
      <c r="CJ22" s="381"/>
      <c r="CK22" s="381"/>
      <c r="CL22" s="382"/>
      <c r="CM22" s="383"/>
      <c r="CN22" s="384"/>
      <c r="CO22" s="358"/>
      <c r="CP22" s="382"/>
      <c r="CQ22" s="385"/>
      <c r="CR22" s="386"/>
      <c r="CS22" s="387"/>
      <c r="CT22" s="388"/>
      <c r="CU22" s="389"/>
      <c r="CV22" s="390"/>
      <c r="CW22" s="391"/>
      <c r="CX22" s="389"/>
      <c r="CY22" s="392"/>
      <c r="CZ22" s="392"/>
      <c r="DA22" s="393"/>
      <c r="DB22" s="590"/>
      <c r="DC22" s="392"/>
      <c r="DD22" s="394"/>
    </row>
    <row r="23" spans="1:108" s="130" customFormat="1" ht="89.25" x14ac:dyDescent="0.25">
      <c r="A23" s="521">
        <f t="shared" si="9"/>
        <v>23</v>
      </c>
      <c r="B23" s="50" t="s">
        <v>1653</v>
      </c>
      <c r="C23" s="116" t="s">
        <v>1797</v>
      </c>
      <c r="D23" s="117" t="s">
        <v>1559</v>
      </c>
      <c r="E23" s="79">
        <v>42383</v>
      </c>
      <c r="F23" s="118" t="s">
        <v>1510</v>
      </c>
      <c r="G23" s="118" t="s">
        <v>1547</v>
      </c>
      <c r="H23" s="119" t="s">
        <v>1486</v>
      </c>
      <c r="I23" s="119" t="s">
        <v>1798</v>
      </c>
      <c r="J23" s="28" t="s">
        <v>1799</v>
      </c>
      <c r="K23" s="127">
        <v>96</v>
      </c>
      <c r="L23" s="120">
        <v>721015</v>
      </c>
      <c r="M23" s="54" t="s">
        <v>1800</v>
      </c>
      <c r="N23" s="304">
        <v>25077855</v>
      </c>
      <c r="O23" s="46" t="s">
        <v>1801</v>
      </c>
      <c r="P23" s="57" t="s">
        <v>1802</v>
      </c>
      <c r="Q23" s="305" t="s">
        <v>1488</v>
      </c>
      <c r="R23" s="306" t="s">
        <v>1489</v>
      </c>
      <c r="S23" s="123"/>
      <c r="T23" s="124"/>
      <c r="U23" s="123"/>
      <c r="V23" s="500">
        <v>23</v>
      </c>
      <c r="W23" s="79">
        <v>42396</v>
      </c>
      <c r="X23" s="79">
        <v>42401</v>
      </c>
      <c r="Y23" s="125">
        <f t="shared" si="17"/>
        <v>5</v>
      </c>
      <c r="Z23" s="119" t="s">
        <v>1491</v>
      </c>
      <c r="AA23" s="119"/>
      <c r="AB23" s="119" t="s">
        <v>1493</v>
      </c>
      <c r="AC23" s="119" t="s">
        <v>1493</v>
      </c>
      <c r="AD23" s="399" t="s">
        <v>1803</v>
      </c>
      <c r="AE23" s="400">
        <v>900132012</v>
      </c>
      <c r="AF23" s="126" t="s">
        <v>1611</v>
      </c>
      <c r="AG23" s="398">
        <v>33716</v>
      </c>
      <c r="AH23" s="79">
        <v>42396</v>
      </c>
      <c r="AI23" s="308" t="s">
        <v>1778</v>
      </c>
      <c r="AJ23" s="34">
        <v>16849925909</v>
      </c>
      <c r="AK23" s="51" t="s">
        <v>1750</v>
      </c>
      <c r="AL23" s="210"/>
      <c r="AM23" s="210">
        <v>25077855</v>
      </c>
      <c r="AN23" s="125"/>
      <c r="AO23" s="333">
        <v>25077855</v>
      </c>
      <c r="AP23" s="148" t="s">
        <v>1805</v>
      </c>
      <c r="AQ23" s="149" t="s">
        <v>1806</v>
      </c>
      <c r="AR23" s="149"/>
      <c r="AS23" s="149"/>
      <c r="AT23" s="150"/>
      <c r="AU23" s="79">
        <v>42397</v>
      </c>
      <c r="AV23" s="79">
        <v>42735</v>
      </c>
      <c r="AW23" s="47">
        <f t="shared" si="10"/>
        <v>338</v>
      </c>
      <c r="AX23" s="47"/>
      <c r="AY23" s="26" t="s">
        <v>1804</v>
      </c>
      <c r="AZ23" s="151">
        <v>79448817</v>
      </c>
      <c r="BA23" s="310" t="s">
        <v>2167</v>
      </c>
      <c r="BB23" s="152"/>
      <c r="BC23" s="153"/>
      <c r="BD23" s="154"/>
      <c r="BE23" s="154"/>
      <c r="BF23" s="153"/>
      <c r="BG23" s="154"/>
      <c r="BH23" s="155"/>
      <c r="BI23" s="156"/>
      <c r="BJ23" s="157"/>
      <c r="BK23" s="157"/>
      <c r="BL23" s="158"/>
      <c r="BM23" s="157"/>
      <c r="BN23" s="159"/>
      <c r="BO23" s="159"/>
      <c r="BP23" s="160"/>
      <c r="BQ23" s="161"/>
      <c r="BR23" s="162"/>
      <c r="BS23" s="161"/>
      <c r="BT23" s="163"/>
      <c r="BU23" s="164"/>
      <c r="BV23" s="165"/>
      <c r="BW23" s="166"/>
      <c r="BX23" s="166"/>
      <c r="BY23" s="166"/>
      <c r="BZ23" s="166"/>
      <c r="CA23" s="154"/>
      <c r="CB23" s="156"/>
      <c r="CC23" s="156"/>
      <c r="CD23" s="156"/>
      <c r="CE23" s="156"/>
      <c r="CF23" s="157"/>
      <c r="CG23" s="192"/>
      <c r="CH23" s="192"/>
      <c r="CI23" s="193"/>
      <c r="CJ23" s="193"/>
      <c r="CK23" s="193"/>
      <c r="CL23" s="194"/>
      <c r="CM23" s="195"/>
      <c r="CN23" s="196"/>
      <c r="CO23" s="125"/>
      <c r="CP23" s="194"/>
      <c r="CQ23" s="197"/>
      <c r="CR23" s="198"/>
      <c r="CS23" s="199"/>
      <c r="CT23" s="200"/>
      <c r="CU23" s="201"/>
      <c r="CV23" s="202"/>
      <c r="CW23" s="203"/>
      <c r="CX23" s="201"/>
      <c r="CY23" s="204"/>
      <c r="CZ23" s="204"/>
      <c r="DA23" s="205"/>
      <c r="DB23" s="589"/>
      <c r="DC23" s="204"/>
      <c r="DD23" s="206"/>
    </row>
    <row r="24" spans="1:108" s="130" customFormat="1" ht="89.25" x14ac:dyDescent="0.25">
      <c r="A24" s="521">
        <f t="shared" si="9"/>
        <v>16</v>
      </c>
      <c r="B24" s="50" t="s">
        <v>2040</v>
      </c>
      <c r="C24" s="116" t="s">
        <v>1688</v>
      </c>
      <c r="D24" s="117" t="s">
        <v>1560</v>
      </c>
      <c r="E24" s="79">
        <v>42383</v>
      </c>
      <c r="F24" s="118" t="s">
        <v>1510</v>
      </c>
      <c r="G24" s="118" t="s">
        <v>1547</v>
      </c>
      <c r="H24" s="119" t="s">
        <v>1486</v>
      </c>
      <c r="I24" s="119" t="s">
        <v>1689</v>
      </c>
      <c r="J24" s="28" t="s">
        <v>1690</v>
      </c>
      <c r="K24" s="127">
        <v>229</v>
      </c>
      <c r="L24" s="120">
        <v>801116</v>
      </c>
      <c r="M24" s="54" t="s">
        <v>1664</v>
      </c>
      <c r="N24" s="304">
        <v>50000000</v>
      </c>
      <c r="O24" s="46" t="s">
        <v>1691</v>
      </c>
      <c r="P24" s="57" t="s">
        <v>1692</v>
      </c>
      <c r="Q24" s="305" t="s">
        <v>1488</v>
      </c>
      <c r="R24" s="306" t="s">
        <v>1489</v>
      </c>
      <c r="S24" s="123"/>
      <c r="T24" s="124"/>
      <c r="U24" s="123"/>
      <c r="V24" s="500">
        <v>16</v>
      </c>
      <c r="W24" s="79">
        <v>42390</v>
      </c>
      <c r="X24" s="79">
        <v>42390</v>
      </c>
      <c r="Y24" s="125">
        <f t="shared" si="17"/>
        <v>0</v>
      </c>
      <c r="Z24" s="119" t="s">
        <v>1491</v>
      </c>
      <c r="AA24" s="119" t="s">
        <v>1492</v>
      </c>
      <c r="AB24" s="119" t="s">
        <v>1493</v>
      </c>
      <c r="AC24" s="119" t="s">
        <v>1493</v>
      </c>
      <c r="AD24" s="51" t="s">
        <v>1693</v>
      </c>
      <c r="AE24" s="307">
        <v>80201161</v>
      </c>
      <c r="AF24" s="126"/>
      <c r="AG24" s="127">
        <v>25416</v>
      </c>
      <c r="AH24" s="79">
        <v>42390</v>
      </c>
      <c r="AI24" s="308" t="s">
        <v>1512</v>
      </c>
      <c r="AJ24" s="34">
        <v>226805752</v>
      </c>
      <c r="AK24" s="51" t="s">
        <v>1694</v>
      </c>
      <c r="AL24" s="210">
        <v>5000000</v>
      </c>
      <c r="AM24" s="210">
        <v>50000000</v>
      </c>
      <c r="AN24" s="125"/>
      <c r="AO24" s="333">
        <v>50000000</v>
      </c>
      <c r="AP24" s="148" t="s">
        <v>22</v>
      </c>
      <c r="AQ24" s="149" t="s">
        <v>68</v>
      </c>
      <c r="AR24" s="149" t="s">
        <v>68</v>
      </c>
      <c r="AS24" s="149" t="s">
        <v>68</v>
      </c>
      <c r="AT24" s="150" t="s">
        <v>68</v>
      </c>
      <c r="AU24" s="79">
        <v>42390</v>
      </c>
      <c r="AV24" s="276">
        <v>42694</v>
      </c>
      <c r="AW24" s="7">
        <f t="shared" si="10"/>
        <v>304</v>
      </c>
      <c r="AX24" s="7"/>
      <c r="AY24" s="39" t="s">
        <v>1463</v>
      </c>
      <c r="AZ24" s="40">
        <v>79335420</v>
      </c>
      <c r="BA24" s="31" t="s">
        <v>2041</v>
      </c>
      <c r="BB24" s="401"/>
      <c r="BC24" s="342"/>
      <c r="BD24" s="213"/>
      <c r="BE24" s="213"/>
      <c r="BF24" s="342"/>
      <c r="BG24" s="213"/>
      <c r="BH24" s="344"/>
      <c r="BI24" s="214"/>
      <c r="BJ24" s="216"/>
      <c r="BK24" s="216"/>
      <c r="BL24" s="345"/>
      <c r="BM24" s="216"/>
      <c r="BN24" s="346"/>
      <c r="BO24" s="346"/>
      <c r="BP24" s="347"/>
      <c r="BQ24" s="348"/>
      <c r="BR24" s="349"/>
      <c r="BS24" s="348"/>
      <c r="BT24" s="350"/>
      <c r="BU24" s="351"/>
      <c r="BV24" s="352">
        <v>50000000</v>
      </c>
      <c r="BW24" s="212"/>
      <c r="BX24" s="212"/>
      <c r="BY24" s="212"/>
      <c r="BZ24" s="212"/>
      <c r="CA24" s="213"/>
      <c r="CB24" s="214"/>
      <c r="CC24" s="214"/>
      <c r="CD24" s="214"/>
      <c r="CE24" s="214"/>
      <c r="CF24" s="216"/>
      <c r="CG24" s="217"/>
      <c r="CH24" s="217"/>
      <c r="CI24" s="218"/>
      <c r="CJ24" s="218"/>
      <c r="CK24" s="218"/>
      <c r="CL24" s="219"/>
      <c r="CM24" s="220">
        <v>42694</v>
      </c>
      <c r="CN24" s="221"/>
      <c r="CO24" s="222"/>
      <c r="CP24" s="219"/>
      <c r="CQ24" s="223" t="e">
        <f>+SUMIFS(#REF!,#REF!,AG24)</f>
        <v>#REF!</v>
      </c>
      <c r="CR24" s="224" t="e">
        <f>+SUMIFS(#REF!,#REF!,BB24)+SUMIFS(#REF!,#REF!,BH24)+SUMIFS(#REF!,#REF!,BN24)</f>
        <v>#REF!</v>
      </c>
      <c r="CS24" s="225" t="e">
        <f t="shared" ref="CS24" si="19">+(CQ24+CR24)/BV24</f>
        <v>#REF!</v>
      </c>
      <c r="CT24" s="226"/>
      <c r="CU24" s="227" t="str">
        <f>+R24</f>
        <v>EJECUCIÓN</v>
      </c>
      <c r="CV24" s="228"/>
      <c r="CW24" s="229">
        <f>+AU24</f>
        <v>42390</v>
      </c>
      <c r="CX24" s="227">
        <f t="shared" ref="CX24" si="20">+CM24</f>
        <v>42694</v>
      </c>
      <c r="CY24" s="230">
        <f t="shared" ref="CY24" si="21">+CX24-CW24</f>
        <v>304</v>
      </c>
      <c r="CZ24" s="230">
        <f t="shared" ref="CZ24" si="22">+$DB$1-CW24</f>
        <v>-113</v>
      </c>
      <c r="DA24" s="231">
        <f t="shared" ref="DA24" si="23">+IF(CZ24&gt;=CY24,100,(CZ24/CY24)*100)</f>
        <v>-37.171052631578952</v>
      </c>
      <c r="DB24" s="591"/>
      <c r="DC24" s="230">
        <f t="shared" ref="DC24" si="24">+DA24</f>
        <v>-37.171052631578952</v>
      </c>
      <c r="DD24" s="232" t="e">
        <f t="shared" ref="DD24" si="25">+CS24</f>
        <v>#REF!</v>
      </c>
    </row>
    <row r="25" spans="1:108" s="130" customFormat="1" ht="63.75" x14ac:dyDescent="0.25">
      <c r="A25" s="521">
        <f t="shared" si="9"/>
        <v>17</v>
      </c>
      <c r="B25" s="50" t="s">
        <v>1500</v>
      </c>
      <c r="C25" s="116" t="s">
        <v>1603</v>
      </c>
      <c r="D25" s="117" t="s">
        <v>1561</v>
      </c>
      <c r="E25" s="79">
        <v>42387</v>
      </c>
      <c r="F25" s="118" t="s">
        <v>1510</v>
      </c>
      <c r="G25" s="118" t="s">
        <v>1547</v>
      </c>
      <c r="H25" s="119" t="s">
        <v>1486</v>
      </c>
      <c r="I25" s="119" t="s">
        <v>1578</v>
      </c>
      <c r="J25" s="28" t="s">
        <v>1604</v>
      </c>
      <c r="K25" s="127">
        <v>202</v>
      </c>
      <c r="L25" s="120">
        <v>801116</v>
      </c>
      <c r="M25" s="54" t="s">
        <v>1487</v>
      </c>
      <c r="N25" s="304">
        <v>24000000</v>
      </c>
      <c r="O25" s="46" t="s">
        <v>1605</v>
      </c>
      <c r="P25" s="57" t="s">
        <v>1496</v>
      </c>
      <c r="Q25" s="305" t="s">
        <v>1488</v>
      </c>
      <c r="R25" s="306" t="s">
        <v>1489</v>
      </c>
      <c r="S25" s="123"/>
      <c r="T25" s="124"/>
      <c r="U25" s="123"/>
      <c r="V25" s="500">
        <v>17</v>
      </c>
      <c r="W25" s="79">
        <v>42390</v>
      </c>
      <c r="X25" s="79">
        <v>42390</v>
      </c>
      <c r="Y25" s="125">
        <f t="shared" si="17"/>
        <v>0</v>
      </c>
      <c r="Z25" s="119" t="s">
        <v>1491</v>
      </c>
      <c r="AA25" s="119" t="s">
        <v>1492</v>
      </c>
      <c r="AB25" s="119" t="s">
        <v>1493</v>
      </c>
      <c r="AC25" s="119" t="s">
        <v>1493</v>
      </c>
      <c r="AD25" s="51" t="s">
        <v>1606</v>
      </c>
      <c r="AE25" s="307">
        <v>51696865</v>
      </c>
      <c r="AF25" s="126"/>
      <c r="AG25" s="127"/>
      <c r="AH25" s="79">
        <v>25316</v>
      </c>
      <c r="AI25" s="308" t="s">
        <v>1512</v>
      </c>
      <c r="AJ25" s="34">
        <v>1007781675</v>
      </c>
      <c r="AK25" s="51" t="s">
        <v>1607</v>
      </c>
      <c r="AL25" s="210">
        <v>3500000</v>
      </c>
      <c r="AM25" s="210">
        <v>24000000</v>
      </c>
      <c r="AN25" s="125"/>
      <c r="AO25" s="333">
        <f t="shared" ref="AO25:AO27" si="26">+AM25+AN25</f>
        <v>24000000</v>
      </c>
      <c r="AP25" s="148" t="s">
        <v>22</v>
      </c>
      <c r="AQ25" s="149" t="s">
        <v>68</v>
      </c>
      <c r="AR25" s="149" t="s">
        <v>68</v>
      </c>
      <c r="AS25" s="149" t="s">
        <v>68</v>
      </c>
      <c r="AT25" s="150" t="s">
        <v>68</v>
      </c>
      <c r="AU25" s="79">
        <v>42390</v>
      </c>
      <c r="AV25" s="312">
        <v>42607</v>
      </c>
      <c r="AW25" s="314">
        <f t="shared" si="10"/>
        <v>217</v>
      </c>
      <c r="AX25" s="314"/>
      <c r="AY25" s="38" t="s">
        <v>1463</v>
      </c>
      <c r="AZ25" s="316">
        <f>LOOKUP(AY25,'SUPERVISIONES 2015'!$A$3:$B$1279,'SUPERVISIONES 2015'!$B$3:$B$1279)</f>
        <v>79335420</v>
      </c>
      <c r="BA25" s="31" t="s">
        <v>1890</v>
      </c>
      <c r="BB25" s="355"/>
      <c r="BC25" s="318"/>
      <c r="BD25" s="169"/>
      <c r="BE25" s="169"/>
      <c r="BF25" s="318"/>
      <c r="BG25" s="169"/>
      <c r="BH25" s="320"/>
      <c r="BI25" s="170"/>
      <c r="BJ25" s="171"/>
      <c r="BK25" s="171"/>
      <c r="BL25" s="321"/>
      <c r="BM25" s="171"/>
      <c r="BN25" s="322"/>
      <c r="BO25" s="322"/>
      <c r="BP25" s="323"/>
      <c r="BQ25" s="324"/>
      <c r="BR25" s="325"/>
      <c r="BS25" s="324"/>
      <c r="BT25" s="326"/>
      <c r="BU25" s="327"/>
      <c r="BV25" s="328"/>
      <c r="BW25" s="168"/>
      <c r="BX25" s="168"/>
      <c r="BY25" s="168"/>
      <c r="BZ25" s="168"/>
      <c r="CA25" s="169"/>
      <c r="CB25" s="170"/>
      <c r="CC25" s="170"/>
      <c r="CD25" s="170"/>
      <c r="CE25" s="170"/>
      <c r="CF25" s="171"/>
      <c r="CG25" s="172"/>
      <c r="CH25" s="172"/>
      <c r="CI25" s="173"/>
      <c r="CJ25" s="173"/>
      <c r="CK25" s="173"/>
      <c r="CL25" s="174"/>
      <c r="CM25" s="175"/>
      <c r="CN25" s="176"/>
      <c r="CO25" s="177"/>
      <c r="CP25" s="174"/>
      <c r="CQ25" s="178"/>
      <c r="CR25" s="179"/>
      <c r="CS25" s="180"/>
      <c r="CT25" s="181"/>
      <c r="CU25" s="182"/>
      <c r="CV25" s="183"/>
      <c r="CW25" s="184"/>
      <c r="CX25" s="182"/>
      <c r="CY25" s="185"/>
      <c r="CZ25" s="185"/>
      <c r="DA25" s="186"/>
      <c r="DB25" s="592"/>
      <c r="DC25" s="185"/>
      <c r="DD25" s="187"/>
    </row>
    <row r="26" spans="1:108" s="130" customFormat="1" ht="140.25" x14ac:dyDescent="0.25">
      <c r="A26" s="521">
        <f t="shared" si="9"/>
        <v>21</v>
      </c>
      <c r="B26" s="50" t="s">
        <v>1653</v>
      </c>
      <c r="C26" s="116" t="s">
        <v>1807</v>
      </c>
      <c r="D26" s="117" t="s">
        <v>1562</v>
      </c>
      <c r="E26" s="79">
        <v>42387</v>
      </c>
      <c r="F26" s="118" t="s">
        <v>1510</v>
      </c>
      <c r="G26" s="118" t="s">
        <v>1568</v>
      </c>
      <c r="H26" s="119" t="s">
        <v>1486</v>
      </c>
      <c r="I26" s="119" t="s">
        <v>1733</v>
      </c>
      <c r="J26" s="28" t="s">
        <v>1808</v>
      </c>
      <c r="K26" s="127">
        <v>56</v>
      </c>
      <c r="L26" s="120">
        <v>801315</v>
      </c>
      <c r="M26" s="54" t="s">
        <v>1809</v>
      </c>
      <c r="N26" s="304">
        <v>203457562</v>
      </c>
      <c r="O26" s="46" t="s">
        <v>1810</v>
      </c>
      <c r="P26" s="57" t="s">
        <v>1572</v>
      </c>
      <c r="Q26" s="305" t="s">
        <v>1488</v>
      </c>
      <c r="R26" s="306" t="s">
        <v>1489</v>
      </c>
      <c r="S26" s="123"/>
      <c r="T26" s="124"/>
      <c r="U26" s="123"/>
      <c r="V26" s="500">
        <v>21</v>
      </c>
      <c r="W26" s="79">
        <v>42394</v>
      </c>
      <c r="X26" s="79">
        <v>42396</v>
      </c>
      <c r="Y26" s="125">
        <f t="shared" si="17"/>
        <v>2</v>
      </c>
      <c r="Z26" s="119" t="s">
        <v>1568</v>
      </c>
      <c r="AA26" s="119"/>
      <c r="AB26" s="119" t="s">
        <v>1493</v>
      </c>
      <c r="AC26" s="119" t="s">
        <v>1493</v>
      </c>
      <c r="AD26" s="402" t="s">
        <v>1811</v>
      </c>
      <c r="AE26" s="331">
        <v>900089308</v>
      </c>
      <c r="AF26" s="126" t="s">
        <v>1600</v>
      </c>
      <c r="AG26" s="398">
        <v>28016</v>
      </c>
      <c r="AH26" s="79">
        <v>42394</v>
      </c>
      <c r="AI26" s="308" t="s">
        <v>1778</v>
      </c>
      <c r="AJ26" s="34">
        <v>21500411943</v>
      </c>
      <c r="AK26" s="51" t="s">
        <v>1768</v>
      </c>
      <c r="AL26" s="210"/>
      <c r="AM26" s="210">
        <v>203457562</v>
      </c>
      <c r="AN26" s="125"/>
      <c r="AO26" s="333">
        <f t="shared" si="26"/>
        <v>203457562</v>
      </c>
      <c r="AP26" s="148" t="s">
        <v>22</v>
      </c>
      <c r="AQ26" s="149"/>
      <c r="AR26" s="149"/>
      <c r="AS26" s="149"/>
      <c r="AT26" s="150"/>
      <c r="AU26" s="79">
        <v>42394</v>
      </c>
      <c r="AV26" s="79">
        <v>42729</v>
      </c>
      <c r="AW26" s="47">
        <f t="shared" si="10"/>
        <v>335</v>
      </c>
      <c r="AX26" s="47"/>
      <c r="AY26" s="26" t="s">
        <v>1812</v>
      </c>
      <c r="AZ26" s="151">
        <v>79537863</v>
      </c>
      <c r="BA26" s="310" t="s">
        <v>2168</v>
      </c>
      <c r="BB26" s="152"/>
      <c r="BC26" s="153"/>
      <c r="BD26" s="154"/>
      <c r="BE26" s="154"/>
      <c r="BF26" s="153"/>
      <c r="BG26" s="154"/>
      <c r="BH26" s="155"/>
      <c r="BI26" s="156"/>
      <c r="BJ26" s="157"/>
      <c r="BK26" s="157"/>
      <c r="BL26" s="158"/>
      <c r="BM26" s="157"/>
      <c r="BN26" s="159"/>
      <c r="BO26" s="159"/>
      <c r="BP26" s="160"/>
      <c r="BQ26" s="161"/>
      <c r="BR26" s="162"/>
      <c r="BS26" s="161"/>
      <c r="BT26" s="163"/>
      <c r="BU26" s="164"/>
      <c r="BV26" s="165"/>
      <c r="BW26" s="166"/>
      <c r="BX26" s="166"/>
      <c r="BY26" s="166"/>
      <c r="BZ26" s="166"/>
      <c r="CA26" s="154"/>
      <c r="CB26" s="156"/>
      <c r="CC26" s="156"/>
      <c r="CD26" s="156"/>
      <c r="CE26" s="156"/>
      <c r="CF26" s="157"/>
      <c r="CG26" s="192"/>
      <c r="CH26" s="192"/>
      <c r="CI26" s="193"/>
      <c r="CJ26" s="193"/>
      <c r="CK26" s="193"/>
      <c r="CL26" s="194"/>
      <c r="CM26" s="195"/>
      <c r="CN26" s="196"/>
      <c r="CO26" s="125"/>
      <c r="CP26" s="194"/>
      <c r="CQ26" s="197"/>
      <c r="CR26" s="198"/>
      <c r="CS26" s="199"/>
      <c r="CT26" s="200"/>
      <c r="CU26" s="201"/>
      <c r="CV26" s="202"/>
      <c r="CW26" s="203"/>
      <c r="CX26" s="201"/>
      <c r="CY26" s="204"/>
      <c r="CZ26" s="204"/>
      <c r="DA26" s="205"/>
      <c r="DB26" s="589"/>
      <c r="DC26" s="204"/>
      <c r="DD26" s="206"/>
    </row>
    <row r="27" spans="1:108" s="130" customFormat="1" ht="89.25" x14ac:dyDescent="0.25">
      <c r="A27" s="521">
        <f t="shared" si="9"/>
        <v>27</v>
      </c>
      <c r="B27" s="50" t="s">
        <v>1653</v>
      </c>
      <c r="C27" s="116" t="s">
        <v>1813</v>
      </c>
      <c r="D27" s="117" t="s">
        <v>1563</v>
      </c>
      <c r="E27" s="79">
        <v>42387</v>
      </c>
      <c r="F27" s="118" t="s">
        <v>1510</v>
      </c>
      <c r="G27" s="118" t="s">
        <v>1568</v>
      </c>
      <c r="H27" s="119" t="s">
        <v>1633</v>
      </c>
      <c r="I27" s="119" t="s">
        <v>1814</v>
      </c>
      <c r="J27" s="28" t="s">
        <v>1815</v>
      </c>
      <c r="K27" s="127">
        <v>58</v>
      </c>
      <c r="L27" s="120">
        <v>801315</v>
      </c>
      <c r="M27" s="54" t="s">
        <v>1809</v>
      </c>
      <c r="N27" s="304" t="s">
        <v>1816</v>
      </c>
      <c r="O27" s="46" t="s">
        <v>1817</v>
      </c>
      <c r="P27" s="57" t="s">
        <v>1572</v>
      </c>
      <c r="Q27" s="305" t="s">
        <v>1488</v>
      </c>
      <c r="R27" s="306" t="s">
        <v>1489</v>
      </c>
      <c r="S27" s="123"/>
      <c r="T27" s="124"/>
      <c r="U27" s="123"/>
      <c r="V27" s="500">
        <v>27</v>
      </c>
      <c r="W27" s="79">
        <v>42401</v>
      </c>
      <c r="X27" s="79">
        <v>42404</v>
      </c>
      <c r="Y27" s="125">
        <f t="shared" si="17"/>
        <v>3</v>
      </c>
      <c r="Z27" s="119" t="s">
        <v>1568</v>
      </c>
      <c r="AA27" s="119"/>
      <c r="AB27" s="119" t="s">
        <v>1818</v>
      </c>
      <c r="AC27" s="119" t="s">
        <v>1819</v>
      </c>
      <c r="AD27" s="330" t="s">
        <v>1820</v>
      </c>
      <c r="AE27" s="400" t="s">
        <v>1822</v>
      </c>
      <c r="AF27" s="126" t="s">
        <v>1821</v>
      </c>
      <c r="AG27" s="400">
        <v>34316</v>
      </c>
      <c r="AH27" s="79">
        <v>42401</v>
      </c>
      <c r="AI27" s="308" t="s">
        <v>1778</v>
      </c>
      <c r="AJ27" s="34">
        <v>800572596</v>
      </c>
      <c r="AK27" s="51" t="s">
        <v>1694</v>
      </c>
      <c r="AL27" s="210">
        <v>8915295</v>
      </c>
      <c r="AM27" s="210">
        <v>93610598</v>
      </c>
      <c r="AN27" s="210"/>
      <c r="AO27" s="333">
        <f t="shared" si="26"/>
        <v>93610598</v>
      </c>
      <c r="AP27" s="148" t="s">
        <v>22</v>
      </c>
      <c r="AQ27" s="149"/>
      <c r="AR27" s="149"/>
      <c r="AS27" s="149"/>
      <c r="AT27" s="150"/>
      <c r="AU27" s="79">
        <v>42401</v>
      </c>
      <c r="AV27" s="79">
        <v>42719</v>
      </c>
      <c r="AW27" s="47">
        <f t="shared" si="10"/>
        <v>318</v>
      </c>
      <c r="AX27" s="47"/>
      <c r="AY27" s="26" t="s">
        <v>1823</v>
      </c>
      <c r="AZ27" s="151">
        <v>15173061</v>
      </c>
      <c r="BA27" s="310" t="s">
        <v>2173</v>
      </c>
      <c r="BB27" s="152"/>
      <c r="BC27" s="153"/>
      <c r="BD27" s="154"/>
      <c r="BE27" s="154"/>
      <c r="BF27" s="153"/>
      <c r="BG27" s="154"/>
      <c r="BH27" s="155"/>
      <c r="BI27" s="156"/>
      <c r="BJ27" s="157"/>
      <c r="BK27" s="157"/>
      <c r="BL27" s="158"/>
      <c r="BM27" s="157"/>
      <c r="BN27" s="159"/>
      <c r="BO27" s="159"/>
      <c r="BP27" s="160"/>
      <c r="BQ27" s="161"/>
      <c r="BR27" s="162"/>
      <c r="BS27" s="161"/>
      <c r="BT27" s="163"/>
      <c r="BU27" s="164"/>
      <c r="BV27" s="165"/>
      <c r="BW27" s="166"/>
      <c r="BX27" s="166"/>
      <c r="BY27" s="166"/>
      <c r="BZ27" s="166"/>
      <c r="CA27" s="154"/>
      <c r="CB27" s="156"/>
      <c r="CC27" s="156"/>
      <c r="CD27" s="156"/>
      <c r="CE27" s="156"/>
      <c r="CF27" s="157"/>
      <c r="CG27" s="192"/>
      <c r="CH27" s="192"/>
      <c r="CI27" s="193"/>
      <c r="CJ27" s="193"/>
      <c r="CK27" s="193"/>
      <c r="CL27" s="194"/>
      <c r="CM27" s="195"/>
      <c r="CN27" s="196"/>
      <c r="CO27" s="125"/>
      <c r="CP27" s="194"/>
      <c r="CQ27" s="197"/>
      <c r="CR27" s="198"/>
      <c r="CS27" s="199"/>
      <c r="CT27" s="200"/>
      <c r="CU27" s="201"/>
      <c r="CV27" s="202"/>
      <c r="CW27" s="203"/>
      <c r="CX27" s="201"/>
      <c r="CY27" s="204"/>
      <c r="CZ27" s="204"/>
      <c r="DA27" s="205"/>
      <c r="DB27" s="589"/>
      <c r="DC27" s="204"/>
      <c r="DD27" s="206"/>
    </row>
    <row r="28" spans="1:108" s="130" customFormat="1" ht="76.5" x14ac:dyDescent="0.25">
      <c r="A28" s="521">
        <f t="shared" si="9"/>
        <v>29</v>
      </c>
      <c r="B28" s="50" t="s">
        <v>1653</v>
      </c>
      <c r="C28" s="116" t="s">
        <v>1824</v>
      </c>
      <c r="D28" s="117" t="s">
        <v>1564</v>
      </c>
      <c r="E28" s="79">
        <v>42387</v>
      </c>
      <c r="F28" s="118" t="s">
        <v>1510</v>
      </c>
      <c r="G28" s="118" t="s">
        <v>1548</v>
      </c>
      <c r="H28" s="119" t="s">
        <v>1733</v>
      </c>
      <c r="I28" s="119" t="s">
        <v>1734</v>
      </c>
      <c r="J28" s="28" t="s">
        <v>1825</v>
      </c>
      <c r="K28" s="127">
        <v>101</v>
      </c>
      <c r="L28" s="403">
        <v>821215</v>
      </c>
      <c r="M28" s="28" t="s">
        <v>1712</v>
      </c>
      <c r="N28" s="304">
        <v>8000000</v>
      </c>
      <c r="O28" s="46" t="s">
        <v>1826</v>
      </c>
      <c r="P28" s="58" t="s">
        <v>2505</v>
      </c>
      <c r="Q28" s="305" t="s">
        <v>1488</v>
      </c>
      <c r="R28" s="306" t="s">
        <v>1489</v>
      </c>
      <c r="S28" s="123"/>
      <c r="T28" s="124"/>
      <c r="U28" s="123"/>
      <c r="V28" s="500">
        <v>29</v>
      </c>
      <c r="W28" s="79">
        <v>42401</v>
      </c>
      <c r="X28" s="79">
        <v>42403</v>
      </c>
      <c r="Y28" s="125">
        <f t="shared" si="17"/>
        <v>2</v>
      </c>
      <c r="Z28" s="119" t="s">
        <v>1718</v>
      </c>
      <c r="AA28" s="119"/>
      <c r="AB28" s="119" t="s">
        <v>1493</v>
      </c>
      <c r="AC28" s="119" t="s">
        <v>1493</v>
      </c>
      <c r="AD28" s="51" t="s">
        <v>1827</v>
      </c>
      <c r="AE28" s="331">
        <v>830001113</v>
      </c>
      <c r="AF28" s="126" t="s">
        <v>1611</v>
      </c>
      <c r="AG28" s="404">
        <v>34416</v>
      </c>
      <c r="AH28" s="79">
        <v>42401</v>
      </c>
      <c r="AI28" s="308" t="s">
        <v>1778</v>
      </c>
      <c r="AJ28" s="34">
        <v>1969999539</v>
      </c>
      <c r="AK28" s="51" t="s">
        <v>1828</v>
      </c>
      <c r="AL28" s="210"/>
      <c r="AM28" s="210">
        <v>8000000</v>
      </c>
      <c r="AN28" s="125"/>
      <c r="AO28" s="333">
        <v>8000000</v>
      </c>
      <c r="AP28" s="148" t="s">
        <v>22</v>
      </c>
      <c r="AQ28" s="149"/>
      <c r="AR28" s="149"/>
      <c r="AS28" s="149"/>
      <c r="AT28" s="150"/>
      <c r="AU28" s="79">
        <v>42401</v>
      </c>
      <c r="AV28" s="79">
        <v>42735</v>
      </c>
      <c r="AW28" s="47">
        <f t="shared" si="10"/>
        <v>334</v>
      </c>
      <c r="AX28" s="47"/>
      <c r="AY28" s="26" t="s">
        <v>1829</v>
      </c>
      <c r="AZ28" s="151">
        <v>52431563</v>
      </c>
      <c r="BA28" s="310" t="s">
        <v>2174</v>
      </c>
      <c r="BB28" s="152"/>
      <c r="BC28" s="153"/>
      <c r="BD28" s="154"/>
      <c r="BE28" s="154"/>
      <c r="BF28" s="153"/>
      <c r="BG28" s="154"/>
      <c r="BH28" s="155"/>
      <c r="BI28" s="156"/>
      <c r="BJ28" s="157"/>
      <c r="BK28" s="157"/>
      <c r="BL28" s="158"/>
      <c r="BM28" s="157"/>
      <c r="BN28" s="159"/>
      <c r="BO28" s="159"/>
      <c r="BP28" s="160"/>
      <c r="BQ28" s="161"/>
      <c r="BR28" s="162"/>
      <c r="BS28" s="161"/>
      <c r="BT28" s="163"/>
      <c r="BU28" s="164"/>
      <c r="BV28" s="165"/>
      <c r="BW28" s="166"/>
      <c r="BX28" s="166"/>
      <c r="BY28" s="166"/>
      <c r="BZ28" s="166"/>
      <c r="CA28" s="154"/>
      <c r="CB28" s="156"/>
      <c r="CC28" s="156"/>
      <c r="CD28" s="156"/>
      <c r="CE28" s="156"/>
      <c r="CF28" s="157"/>
      <c r="CG28" s="192"/>
      <c r="CH28" s="192"/>
      <c r="CI28" s="193"/>
      <c r="CJ28" s="193"/>
      <c r="CK28" s="193"/>
      <c r="CL28" s="194"/>
      <c r="CM28" s="195"/>
      <c r="CN28" s="196"/>
      <c r="CO28" s="125"/>
      <c r="CP28" s="194"/>
      <c r="CQ28" s="197"/>
      <c r="CR28" s="198"/>
      <c r="CS28" s="199"/>
      <c r="CT28" s="200"/>
      <c r="CU28" s="201"/>
      <c r="CV28" s="202"/>
      <c r="CW28" s="203"/>
      <c r="CX28" s="201"/>
      <c r="CY28" s="204"/>
      <c r="CZ28" s="204"/>
      <c r="DA28" s="205"/>
      <c r="DB28" s="589"/>
      <c r="DC28" s="204"/>
      <c r="DD28" s="206"/>
    </row>
    <row r="29" spans="1:108" s="130" customFormat="1" ht="63.75" x14ac:dyDescent="0.25">
      <c r="A29" s="521">
        <f t="shared" si="9"/>
        <v>19</v>
      </c>
      <c r="B29" s="50" t="s">
        <v>1653</v>
      </c>
      <c r="C29" s="116" t="s">
        <v>1830</v>
      </c>
      <c r="D29" s="117" t="s">
        <v>1565</v>
      </c>
      <c r="E29" s="79">
        <v>42387</v>
      </c>
      <c r="F29" s="118" t="s">
        <v>1510</v>
      </c>
      <c r="G29" s="118" t="s">
        <v>1547</v>
      </c>
      <c r="H29" s="119" t="s">
        <v>1733</v>
      </c>
      <c r="I29" s="119" t="s">
        <v>1734</v>
      </c>
      <c r="J29" s="28" t="s">
        <v>1832</v>
      </c>
      <c r="K29" s="127">
        <v>7</v>
      </c>
      <c r="L29" s="120">
        <v>801116</v>
      </c>
      <c r="M29" s="54" t="s">
        <v>1487</v>
      </c>
      <c r="N29" s="304">
        <v>35000000</v>
      </c>
      <c r="O29" s="46" t="s">
        <v>1833</v>
      </c>
      <c r="P29" s="57" t="s">
        <v>1496</v>
      </c>
      <c r="Q29" s="305" t="s">
        <v>1488</v>
      </c>
      <c r="R29" s="306" t="s">
        <v>1489</v>
      </c>
      <c r="S29" s="123"/>
      <c r="T29" s="124"/>
      <c r="U29" s="123"/>
      <c r="V29" s="500">
        <v>19</v>
      </c>
      <c r="W29" s="79">
        <v>42390</v>
      </c>
      <c r="X29" s="79">
        <v>42394</v>
      </c>
      <c r="Y29" s="125">
        <f t="shared" si="17"/>
        <v>4</v>
      </c>
      <c r="Z29" s="119" t="s">
        <v>1491</v>
      </c>
      <c r="AA29" s="119" t="s">
        <v>1834</v>
      </c>
      <c r="AB29" s="119" t="s">
        <v>1493</v>
      </c>
      <c r="AC29" s="119" t="s">
        <v>1493</v>
      </c>
      <c r="AD29" s="330" t="s">
        <v>1835</v>
      </c>
      <c r="AE29" s="331">
        <v>3001080</v>
      </c>
      <c r="AF29" s="126"/>
      <c r="AG29" s="404">
        <v>25516</v>
      </c>
      <c r="AH29" s="79">
        <v>42390</v>
      </c>
      <c r="AI29" s="308" t="s">
        <v>1749</v>
      </c>
      <c r="AJ29" s="34">
        <v>142324300</v>
      </c>
      <c r="AK29" s="51" t="s">
        <v>1836</v>
      </c>
      <c r="AL29" s="210">
        <v>3500000</v>
      </c>
      <c r="AM29" s="210">
        <v>35000000</v>
      </c>
      <c r="AN29" s="125"/>
      <c r="AO29" s="333">
        <v>35000000</v>
      </c>
      <c r="AP29" s="148" t="s">
        <v>22</v>
      </c>
      <c r="AQ29" s="149"/>
      <c r="AR29" s="149"/>
      <c r="AS29" s="149"/>
      <c r="AT29" s="150"/>
      <c r="AU29" s="79">
        <v>42390</v>
      </c>
      <c r="AV29" s="79">
        <v>42695</v>
      </c>
      <c r="AW29" s="47">
        <f t="shared" si="10"/>
        <v>305</v>
      </c>
      <c r="AX29" s="47"/>
      <c r="AY29" s="26" t="s">
        <v>1837</v>
      </c>
      <c r="AZ29" s="151">
        <v>52363647</v>
      </c>
      <c r="BA29" s="310" t="s">
        <v>2175</v>
      </c>
      <c r="BB29" s="152"/>
      <c r="BC29" s="153"/>
      <c r="BD29" s="154"/>
      <c r="BE29" s="154"/>
      <c r="BF29" s="153"/>
      <c r="BG29" s="154"/>
      <c r="BH29" s="155"/>
      <c r="BI29" s="156"/>
      <c r="BJ29" s="157"/>
      <c r="BK29" s="157"/>
      <c r="BL29" s="158"/>
      <c r="BM29" s="157"/>
      <c r="BN29" s="159"/>
      <c r="BO29" s="159"/>
      <c r="BP29" s="160"/>
      <c r="BQ29" s="161"/>
      <c r="BR29" s="162"/>
      <c r="BS29" s="161"/>
      <c r="BT29" s="163"/>
      <c r="BU29" s="164"/>
      <c r="BV29" s="165"/>
      <c r="BW29" s="166"/>
      <c r="BX29" s="166"/>
      <c r="BY29" s="166"/>
      <c r="BZ29" s="166"/>
      <c r="CA29" s="154"/>
      <c r="CB29" s="156"/>
      <c r="CC29" s="156"/>
      <c r="CD29" s="156"/>
      <c r="CE29" s="156"/>
      <c r="CF29" s="157"/>
      <c r="CG29" s="192"/>
      <c r="CH29" s="192"/>
      <c r="CI29" s="193"/>
      <c r="CJ29" s="193"/>
      <c r="CK29" s="193"/>
      <c r="CL29" s="194"/>
      <c r="CM29" s="195"/>
      <c r="CN29" s="196"/>
      <c r="CO29" s="125"/>
      <c r="CP29" s="194"/>
      <c r="CQ29" s="197"/>
      <c r="CR29" s="198"/>
      <c r="CS29" s="199"/>
      <c r="CT29" s="200"/>
      <c r="CU29" s="201"/>
      <c r="CV29" s="202"/>
      <c r="CW29" s="203"/>
      <c r="CX29" s="201"/>
      <c r="CY29" s="204"/>
      <c r="CZ29" s="204"/>
      <c r="DA29" s="205"/>
      <c r="DB29" s="589"/>
      <c r="DC29" s="204"/>
      <c r="DD29" s="206"/>
    </row>
    <row r="30" spans="1:108" s="130" customFormat="1" ht="89.25" customHeight="1" x14ac:dyDescent="0.25">
      <c r="A30" s="521">
        <f t="shared" si="9"/>
        <v>20</v>
      </c>
      <c r="B30" s="50" t="s">
        <v>2040</v>
      </c>
      <c r="C30" s="116" t="s">
        <v>1695</v>
      </c>
      <c r="D30" s="417">
        <v>29</v>
      </c>
      <c r="E30" s="79">
        <v>42388</v>
      </c>
      <c r="F30" s="118" t="s">
        <v>1510</v>
      </c>
      <c r="G30" s="118" t="s">
        <v>1547</v>
      </c>
      <c r="H30" s="119" t="s">
        <v>1486</v>
      </c>
      <c r="I30" s="119" t="s">
        <v>1578</v>
      </c>
      <c r="J30" s="28" t="s">
        <v>1696</v>
      </c>
      <c r="K30" s="127">
        <v>230</v>
      </c>
      <c r="L30" s="120">
        <v>801116</v>
      </c>
      <c r="M30" s="54" t="s">
        <v>1487</v>
      </c>
      <c r="N30" s="304">
        <v>50000000</v>
      </c>
      <c r="O30" s="46" t="s">
        <v>1697</v>
      </c>
      <c r="P30" s="57" t="s">
        <v>1692</v>
      </c>
      <c r="Q30" s="305" t="s">
        <v>1488</v>
      </c>
      <c r="R30" s="306" t="s">
        <v>1489</v>
      </c>
      <c r="S30" s="123"/>
      <c r="T30" s="124"/>
      <c r="U30" s="123"/>
      <c r="V30" s="500">
        <v>20</v>
      </c>
      <c r="W30" s="79">
        <v>42390</v>
      </c>
      <c r="X30" s="79">
        <v>42391</v>
      </c>
      <c r="Y30" s="125">
        <f t="shared" si="17"/>
        <v>1</v>
      </c>
      <c r="Z30" s="119" t="s">
        <v>1491</v>
      </c>
      <c r="AA30" s="119" t="s">
        <v>1492</v>
      </c>
      <c r="AB30" s="119" t="s">
        <v>1493</v>
      </c>
      <c r="AC30" s="119" t="s">
        <v>1493</v>
      </c>
      <c r="AD30" s="51" t="s">
        <v>1698</v>
      </c>
      <c r="AE30" s="307">
        <v>51833082</v>
      </c>
      <c r="AF30" s="126"/>
      <c r="AG30" s="127">
        <v>25616</v>
      </c>
      <c r="AH30" s="79">
        <v>42390</v>
      </c>
      <c r="AI30" s="139" t="s">
        <v>1497</v>
      </c>
      <c r="AJ30" s="35">
        <v>20757474412</v>
      </c>
      <c r="AK30" s="51" t="s">
        <v>1513</v>
      </c>
      <c r="AL30" s="210">
        <v>5000000</v>
      </c>
      <c r="AM30" s="210">
        <v>50000000</v>
      </c>
      <c r="AN30" s="125"/>
      <c r="AO30" s="125">
        <f t="shared" ref="AO30" si="27">+AM30+AN30</f>
        <v>50000000</v>
      </c>
      <c r="AP30" s="148" t="s">
        <v>22</v>
      </c>
      <c r="AQ30" s="149" t="s">
        <v>68</v>
      </c>
      <c r="AR30" s="149" t="s">
        <v>68</v>
      </c>
      <c r="AS30" s="149" t="s">
        <v>68</v>
      </c>
      <c r="AT30" s="150" t="s">
        <v>68</v>
      </c>
      <c r="AU30" s="79">
        <v>42390</v>
      </c>
      <c r="AV30" s="276">
        <v>42694</v>
      </c>
      <c r="AW30" s="7">
        <f t="shared" si="10"/>
        <v>304</v>
      </c>
      <c r="AX30" s="7"/>
      <c r="AY30" s="41" t="s">
        <v>1463</v>
      </c>
      <c r="AZ30" s="340">
        <f>LOOKUP(AY30,'SUPERVISIONES 2015'!$A$3:$B$1279,'SUPERVISIONES 2015'!$B$3:$B$1279)</f>
        <v>79335420</v>
      </c>
      <c r="BA30" s="406" t="s">
        <v>2041</v>
      </c>
      <c r="BB30" s="401"/>
      <c r="BC30" s="342"/>
      <c r="BD30" s="213"/>
      <c r="BE30" s="213"/>
      <c r="BF30" s="342"/>
      <c r="BG30" s="213"/>
      <c r="BH30" s="344"/>
      <c r="BI30" s="214"/>
      <c r="BJ30" s="216"/>
      <c r="BK30" s="216"/>
      <c r="BL30" s="345"/>
      <c r="BM30" s="216"/>
      <c r="BN30" s="346"/>
      <c r="BO30" s="346"/>
      <c r="BP30" s="347"/>
      <c r="BQ30" s="348"/>
      <c r="BR30" s="349"/>
      <c r="BS30" s="348"/>
      <c r="BT30" s="350">
        <f>+AN30</f>
        <v>0</v>
      </c>
      <c r="BU30" s="351">
        <f t="shared" ref="BU30" si="28">+BD30+BJ30+BP30+BT30</f>
        <v>0</v>
      </c>
      <c r="BV30" s="352">
        <f>+AO30+BU30</f>
        <v>50000000</v>
      </c>
      <c r="BW30" s="212"/>
      <c r="BX30" s="212"/>
      <c r="BY30" s="212"/>
      <c r="BZ30" s="212"/>
      <c r="CA30" s="213"/>
      <c r="CB30" s="214"/>
      <c r="CC30" s="214"/>
      <c r="CD30" s="214"/>
      <c r="CE30" s="214"/>
      <c r="CF30" s="216"/>
      <c r="CG30" s="217"/>
      <c r="CH30" s="217"/>
      <c r="CI30" s="218"/>
      <c r="CJ30" s="218"/>
      <c r="CK30" s="218"/>
      <c r="CL30" s="219"/>
      <c r="CM30" s="220">
        <f>+IF(BX30&gt;AV30,IF(CC30&gt;BX30,IF(CH30&gt;CC30,CH30,CC30),BX30),AV30)</f>
        <v>42694</v>
      </c>
      <c r="CN30" s="221"/>
      <c r="CO30" s="222"/>
      <c r="CP30" s="219"/>
      <c r="CQ30" s="223" t="e">
        <f>+SUMIFS(#REF!,#REF!,AG30)</f>
        <v>#REF!</v>
      </c>
      <c r="CR30" s="224" t="e">
        <f>+SUMIFS(#REF!,#REF!,BB30)+SUMIFS(#REF!,#REF!,BH30)+SUMIFS(#REF!,#REF!,BN30)</f>
        <v>#REF!</v>
      </c>
      <c r="CS30" s="225" t="e">
        <f t="shared" ref="CS30" si="29">+(CQ30+CR30)/BV30</f>
        <v>#REF!</v>
      </c>
      <c r="CT30" s="226"/>
      <c r="CU30" s="227" t="str">
        <f>+R30</f>
        <v>EJECUCIÓN</v>
      </c>
      <c r="CV30" s="228"/>
      <c r="CW30" s="229">
        <f>+AU30</f>
        <v>42390</v>
      </c>
      <c r="CX30" s="227">
        <f t="shared" ref="CX30" si="30">+CM30</f>
        <v>42694</v>
      </c>
      <c r="CY30" s="230">
        <f t="shared" ref="CY30" si="31">+CX30-CW30</f>
        <v>304</v>
      </c>
      <c r="CZ30" s="230">
        <f t="shared" ref="CZ30" si="32">+$DB$1-CW30</f>
        <v>-113</v>
      </c>
      <c r="DA30" s="231">
        <f t="shared" ref="DA30" si="33">+IF(CZ30&gt;=CY30,100,(CZ30/CY30)*100)</f>
        <v>-37.171052631578952</v>
      </c>
      <c r="DB30" s="591"/>
      <c r="DC30" s="230">
        <f t="shared" ref="DC30" si="34">+DA30</f>
        <v>-37.171052631578952</v>
      </c>
      <c r="DD30" s="232" t="e">
        <f t="shared" ref="DD30" si="35">+CS30</f>
        <v>#REF!</v>
      </c>
    </row>
    <row r="31" spans="1:108" s="130" customFormat="1" ht="51" customHeight="1" x14ac:dyDescent="0.25">
      <c r="A31" s="521">
        <f t="shared" si="9"/>
        <v>57</v>
      </c>
      <c r="B31" s="50" t="s">
        <v>1484</v>
      </c>
      <c r="C31" s="116" t="s">
        <v>1701</v>
      </c>
      <c r="D31" s="117" t="s">
        <v>1566</v>
      </c>
      <c r="E31" s="79">
        <v>42389</v>
      </c>
      <c r="F31" s="118" t="s">
        <v>1510</v>
      </c>
      <c r="G31" s="118" t="s">
        <v>1548</v>
      </c>
      <c r="H31" s="119" t="s">
        <v>1486</v>
      </c>
      <c r="I31" s="119" t="s">
        <v>1700</v>
      </c>
      <c r="J31" s="28" t="s">
        <v>1699</v>
      </c>
      <c r="K31" s="127">
        <v>178</v>
      </c>
      <c r="L31" s="120">
        <v>731521</v>
      </c>
      <c r="M31" s="54" t="s">
        <v>1702</v>
      </c>
      <c r="N31" s="304">
        <v>18560000</v>
      </c>
      <c r="O31" s="46" t="s">
        <v>1703</v>
      </c>
      <c r="P31" s="57" t="s">
        <v>1704</v>
      </c>
      <c r="Q31" s="305" t="s">
        <v>1488</v>
      </c>
      <c r="R31" s="306" t="s">
        <v>1972</v>
      </c>
      <c r="S31" s="123"/>
      <c r="T31" s="124"/>
      <c r="U31" s="123"/>
      <c r="V31" s="500">
        <v>57</v>
      </c>
      <c r="W31" s="79">
        <v>42459</v>
      </c>
      <c r="X31" s="79">
        <v>42459</v>
      </c>
      <c r="Y31" s="125">
        <f t="shared" si="17"/>
        <v>0</v>
      </c>
      <c r="Z31" s="119" t="s">
        <v>2311</v>
      </c>
      <c r="AA31" s="119" t="s">
        <v>2312</v>
      </c>
      <c r="AB31" s="119" t="s">
        <v>1493</v>
      </c>
      <c r="AC31" s="119" t="s">
        <v>1493</v>
      </c>
      <c r="AD31" s="334" t="s">
        <v>2313</v>
      </c>
      <c r="AE31" s="464">
        <v>900426006</v>
      </c>
      <c r="AF31" s="126" t="s">
        <v>2031</v>
      </c>
      <c r="AG31" s="127">
        <v>75516</v>
      </c>
      <c r="AH31" s="79">
        <v>42459</v>
      </c>
      <c r="AI31" s="308" t="s">
        <v>1594</v>
      </c>
      <c r="AJ31" s="34">
        <v>804038925</v>
      </c>
      <c r="AK31" s="51" t="s">
        <v>1694</v>
      </c>
      <c r="AL31" s="210"/>
      <c r="AM31" s="210">
        <v>18560000</v>
      </c>
      <c r="AN31" s="125"/>
      <c r="AO31" s="333">
        <f>AM31+AN31</f>
        <v>18560000</v>
      </c>
      <c r="AP31" s="148" t="s">
        <v>22</v>
      </c>
      <c r="AQ31" s="149" t="s">
        <v>68</v>
      </c>
      <c r="AR31" s="149" t="s">
        <v>68</v>
      </c>
      <c r="AS31" s="149" t="s">
        <v>68</v>
      </c>
      <c r="AT31" s="150" t="s">
        <v>68</v>
      </c>
      <c r="AU31" s="79">
        <v>42461</v>
      </c>
      <c r="AV31" s="79">
        <v>42735</v>
      </c>
      <c r="AW31" s="7">
        <f t="shared" si="10"/>
        <v>274</v>
      </c>
      <c r="AX31" s="47"/>
      <c r="AY31" s="26" t="s">
        <v>2275</v>
      </c>
      <c r="AZ31" s="151"/>
      <c r="BA31" s="407" t="s">
        <v>2314</v>
      </c>
      <c r="BB31" s="152"/>
      <c r="BC31" s="153"/>
      <c r="BD31" s="154"/>
      <c r="BE31" s="154"/>
      <c r="BF31" s="153"/>
      <c r="BG31" s="154"/>
      <c r="BH31" s="155"/>
      <c r="BI31" s="156"/>
      <c r="BJ31" s="157"/>
      <c r="BK31" s="157"/>
      <c r="BL31" s="158"/>
      <c r="BM31" s="157"/>
      <c r="BN31" s="159"/>
      <c r="BO31" s="159"/>
      <c r="BP31" s="160"/>
      <c r="BQ31" s="161"/>
      <c r="BR31" s="162"/>
      <c r="BS31" s="161"/>
      <c r="BT31" s="163"/>
      <c r="BU31" s="164"/>
      <c r="BV31" s="165"/>
      <c r="BW31" s="166"/>
      <c r="BX31" s="166"/>
      <c r="BY31" s="166"/>
      <c r="BZ31" s="166"/>
      <c r="CA31" s="154"/>
      <c r="CB31" s="156"/>
      <c r="CC31" s="156"/>
      <c r="CD31" s="156"/>
      <c r="CE31" s="156"/>
      <c r="CF31" s="157"/>
      <c r="CG31" s="192"/>
      <c r="CH31" s="192"/>
      <c r="CI31" s="193"/>
      <c r="CJ31" s="193"/>
      <c r="CK31" s="193"/>
      <c r="CL31" s="194"/>
      <c r="CM31" s="195"/>
      <c r="CN31" s="196"/>
      <c r="CO31" s="125"/>
      <c r="CP31" s="194"/>
      <c r="CQ31" s="197"/>
      <c r="CR31" s="198"/>
      <c r="CS31" s="199"/>
      <c r="CT31" s="200"/>
      <c r="CU31" s="201"/>
      <c r="CV31" s="202"/>
      <c r="CW31" s="203"/>
      <c r="CX31" s="201"/>
      <c r="CY31" s="204"/>
      <c r="CZ31" s="204"/>
      <c r="DA31" s="205"/>
      <c r="DB31" s="589"/>
      <c r="DC31" s="204"/>
      <c r="DD31" s="206"/>
    </row>
    <row r="32" spans="1:108" s="130" customFormat="1" ht="56.25" customHeight="1" x14ac:dyDescent="0.25">
      <c r="A32" s="521" t="str">
        <f t="shared" si="9"/>
        <v>32</v>
      </c>
      <c r="B32" s="50" t="s">
        <v>1652</v>
      </c>
      <c r="C32" s="116" t="s">
        <v>1544</v>
      </c>
      <c r="D32" s="117" t="s">
        <v>1545</v>
      </c>
      <c r="E32" s="79">
        <v>42390</v>
      </c>
      <c r="F32" s="118" t="s">
        <v>1510</v>
      </c>
      <c r="G32" s="118" t="s">
        <v>1548</v>
      </c>
      <c r="H32" s="48" t="s">
        <v>1486</v>
      </c>
      <c r="I32" s="48" t="s">
        <v>1578</v>
      </c>
      <c r="J32" s="28" t="s">
        <v>1549</v>
      </c>
      <c r="K32" s="127">
        <v>8</v>
      </c>
      <c r="L32" s="120" t="s">
        <v>1550</v>
      </c>
      <c r="M32" s="28" t="s">
        <v>1551</v>
      </c>
      <c r="N32" s="304">
        <v>89007201</v>
      </c>
      <c r="O32" s="46" t="s">
        <v>1552</v>
      </c>
      <c r="P32" s="465" t="s">
        <v>1553</v>
      </c>
      <c r="Q32" s="305" t="s">
        <v>1554</v>
      </c>
      <c r="R32" s="306" t="s">
        <v>1489</v>
      </c>
      <c r="S32" s="123"/>
      <c r="T32" s="124"/>
      <c r="U32" s="123"/>
      <c r="V32" s="500" t="s">
        <v>1579</v>
      </c>
      <c r="W32" s="79">
        <v>42408</v>
      </c>
      <c r="X32" s="470"/>
      <c r="Y32" s="125">
        <f t="shared" si="17"/>
        <v>-42408</v>
      </c>
      <c r="Z32" s="119" t="s">
        <v>1548</v>
      </c>
      <c r="AA32" s="119" t="s">
        <v>1548</v>
      </c>
      <c r="AB32" s="119" t="s">
        <v>1493</v>
      </c>
      <c r="AC32" s="119" t="s">
        <v>1493</v>
      </c>
      <c r="AD32" s="51" t="s">
        <v>2353</v>
      </c>
      <c r="AE32" s="307">
        <v>830035246</v>
      </c>
      <c r="AF32" s="126" t="s">
        <v>1593</v>
      </c>
      <c r="AG32" s="127">
        <v>36916</v>
      </c>
      <c r="AH32" s="79">
        <v>42408</v>
      </c>
      <c r="AI32" s="139" t="s">
        <v>1594</v>
      </c>
      <c r="AJ32" s="33">
        <v>62494</v>
      </c>
      <c r="AK32" s="51" t="s">
        <v>1607</v>
      </c>
      <c r="AL32" s="47"/>
      <c r="AM32" s="210">
        <v>89007201</v>
      </c>
      <c r="AN32" s="125"/>
      <c r="AO32" s="125">
        <f t="shared" si="1"/>
        <v>89007201</v>
      </c>
      <c r="AP32" s="148" t="s">
        <v>22</v>
      </c>
      <c r="AQ32" s="149" t="s">
        <v>68</v>
      </c>
      <c r="AR32" s="149" t="s">
        <v>68</v>
      </c>
      <c r="AS32" s="149" t="s">
        <v>68</v>
      </c>
      <c r="AT32" s="150" t="s">
        <v>68</v>
      </c>
      <c r="AU32" s="79">
        <v>42408</v>
      </c>
      <c r="AV32" s="312">
        <v>42436</v>
      </c>
      <c r="AW32" s="314">
        <f t="shared" si="10"/>
        <v>28</v>
      </c>
      <c r="AX32" s="314"/>
      <c r="AY32" s="408"/>
      <c r="AZ32" s="316" t="e">
        <f>LOOKUP(AY32,'SUPERVISIONES 2015'!$A$3:$B$1279,'SUPERVISIONES 2015'!$B$3:$B$1279)</f>
        <v>#N/A</v>
      </c>
      <c r="BA32" s="409" t="s">
        <v>2636</v>
      </c>
      <c r="BB32" s="318"/>
      <c r="BC32" s="318"/>
      <c r="BD32" s="169"/>
      <c r="BE32" s="410"/>
      <c r="BF32" s="318"/>
      <c r="BG32" s="169"/>
      <c r="BH32" s="320"/>
      <c r="BI32" s="170"/>
      <c r="BJ32" s="171"/>
      <c r="BK32" s="171"/>
      <c r="BL32" s="321"/>
      <c r="BM32" s="171"/>
      <c r="BN32" s="322"/>
      <c r="BO32" s="322"/>
      <c r="BP32" s="323"/>
      <c r="BQ32" s="324"/>
      <c r="BR32" s="325"/>
      <c r="BS32" s="324"/>
      <c r="BT32" s="326">
        <f t="shared" ref="BT32:BT39" si="36">+AN32</f>
        <v>0</v>
      </c>
      <c r="BU32" s="327">
        <f t="shared" si="11"/>
        <v>0</v>
      </c>
      <c r="BV32" s="328">
        <f t="shared" ref="BV32:BV39" si="37">+AO32+BU32</f>
        <v>89007201</v>
      </c>
      <c r="BW32" s="168"/>
      <c r="BX32" s="168"/>
      <c r="BY32" s="329"/>
      <c r="BZ32" s="168"/>
      <c r="CA32" s="169"/>
      <c r="CB32" s="170"/>
      <c r="CC32" s="170"/>
      <c r="CD32" s="411"/>
      <c r="CE32" s="170"/>
      <c r="CF32" s="171"/>
      <c r="CG32" s="172"/>
      <c r="CH32" s="172"/>
      <c r="CI32" s="173"/>
      <c r="CJ32" s="173"/>
      <c r="CK32" s="173"/>
      <c r="CL32" s="174"/>
      <c r="CM32" s="175">
        <f t="shared" ref="CM32:CM40" si="38">+IF(BX32&gt;AV32,IF(CC32&gt;BX32,IF(CH32&gt;CC32,CH32,CC32),BX32),AV32)</f>
        <v>42436</v>
      </c>
      <c r="CN32" s="176"/>
      <c r="CO32" s="177"/>
      <c r="CP32" s="174"/>
      <c r="CQ32" s="178" t="e">
        <f>+SUMIFS(#REF!,#REF!,AG32)</f>
        <v>#REF!</v>
      </c>
      <c r="CR32" s="179" t="e">
        <f>+SUMIFS(#REF!,#REF!,BB32)+SUMIFS(#REF!,#REF!,BH32)+SUMIFS(#REF!,#REF!,BN32)</f>
        <v>#REF!</v>
      </c>
      <c r="CS32" s="180" t="e">
        <f t="shared" si="12"/>
        <v>#REF!</v>
      </c>
      <c r="CT32" s="181"/>
      <c r="CU32" s="182" t="str">
        <f t="shared" ref="CU32:CU39" si="39">+R32</f>
        <v>EJECUCIÓN</v>
      </c>
      <c r="CV32" s="183"/>
      <c r="CW32" s="184">
        <f t="shared" ref="CW32:CW40" si="40">+AU32</f>
        <v>42408</v>
      </c>
      <c r="CX32" s="182">
        <f t="shared" si="7"/>
        <v>42436</v>
      </c>
      <c r="CY32" s="185">
        <f t="shared" si="13"/>
        <v>28</v>
      </c>
      <c r="CZ32" s="185">
        <f t="shared" si="8"/>
        <v>-131</v>
      </c>
      <c r="DA32" s="186">
        <f t="shared" si="14"/>
        <v>-467.85714285714289</v>
      </c>
      <c r="DB32" s="592"/>
      <c r="DC32" s="185">
        <f t="shared" si="15"/>
        <v>-467.85714285714289</v>
      </c>
      <c r="DD32" s="187" t="e">
        <f t="shared" si="16"/>
        <v>#REF!</v>
      </c>
    </row>
    <row r="33" spans="1:108" s="130" customFormat="1" ht="25.5" x14ac:dyDescent="0.25">
      <c r="A33" s="521" t="str">
        <f t="shared" si="9"/>
        <v>DESIERTO</v>
      </c>
      <c r="B33" s="50" t="s">
        <v>1653</v>
      </c>
      <c r="C33" s="116" t="s">
        <v>1838</v>
      </c>
      <c r="D33" s="117" t="s">
        <v>1579</v>
      </c>
      <c r="E33" s="79">
        <v>42391</v>
      </c>
      <c r="F33" s="118" t="s">
        <v>1510</v>
      </c>
      <c r="G33" s="118" t="s">
        <v>1568</v>
      </c>
      <c r="H33" s="48" t="s">
        <v>1839</v>
      </c>
      <c r="I33" s="48" t="s">
        <v>1840</v>
      </c>
      <c r="J33" s="28" t="s">
        <v>1841</v>
      </c>
      <c r="K33" s="61">
        <v>65</v>
      </c>
      <c r="L33" s="120">
        <v>801315</v>
      </c>
      <c r="M33" s="54" t="s">
        <v>1842</v>
      </c>
      <c r="N33" s="304">
        <v>3000000</v>
      </c>
      <c r="O33" s="46" t="s">
        <v>1843</v>
      </c>
      <c r="P33" s="57" t="s">
        <v>1572</v>
      </c>
      <c r="Q33" s="305" t="s">
        <v>1844</v>
      </c>
      <c r="R33" s="306" t="s">
        <v>1660</v>
      </c>
      <c r="S33" s="123"/>
      <c r="T33" s="124"/>
      <c r="U33" s="123"/>
      <c r="V33" s="500" t="s">
        <v>2177</v>
      </c>
      <c r="W33" s="79"/>
      <c r="X33" s="79"/>
      <c r="Y33" s="125">
        <f t="shared" si="17"/>
        <v>0</v>
      </c>
      <c r="Z33" s="119"/>
      <c r="AA33" s="119"/>
      <c r="AB33" s="119"/>
      <c r="AC33" s="119"/>
      <c r="AD33" s="51"/>
      <c r="AE33" s="307"/>
      <c r="AF33" s="126"/>
      <c r="AG33" s="127"/>
      <c r="AH33" s="79"/>
      <c r="AI33" s="308"/>
      <c r="AJ33" s="35"/>
      <c r="AK33" s="51"/>
      <c r="AL33" s="47"/>
      <c r="AM33" s="210"/>
      <c r="AN33" s="125"/>
      <c r="AO33" s="125">
        <f t="shared" si="1"/>
        <v>0</v>
      </c>
      <c r="AP33" s="148" t="s">
        <v>22</v>
      </c>
      <c r="AQ33" s="149" t="s">
        <v>68</v>
      </c>
      <c r="AR33" s="149" t="s">
        <v>68</v>
      </c>
      <c r="AS33" s="149" t="s">
        <v>68</v>
      </c>
      <c r="AT33" s="150" t="s">
        <v>68</v>
      </c>
      <c r="AU33" s="79"/>
      <c r="AV33" s="79"/>
      <c r="AW33" s="47">
        <f t="shared" si="10"/>
        <v>0</v>
      </c>
      <c r="AX33" s="47"/>
      <c r="AY33" s="207"/>
      <c r="AZ33" s="151" t="e">
        <f>LOOKUP(AY33,'SUPERVISIONES 2015'!$A$3:$B$1279,'SUPERVISIONES 2015'!$B$3:$B$1279)</f>
        <v>#N/A</v>
      </c>
      <c r="BA33" s="412"/>
      <c r="BB33" s="153"/>
      <c r="BC33" s="153"/>
      <c r="BD33" s="154"/>
      <c r="BE33" s="209"/>
      <c r="BF33" s="153"/>
      <c r="BG33" s="154"/>
      <c r="BH33" s="155"/>
      <c r="BI33" s="156"/>
      <c r="BJ33" s="157"/>
      <c r="BK33" s="157"/>
      <c r="BL33" s="158"/>
      <c r="BM33" s="157"/>
      <c r="BN33" s="159"/>
      <c r="BO33" s="159"/>
      <c r="BP33" s="160"/>
      <c r="BQ33" s="161"/>
      <c r="BR33" s="162"/>
      <c r="BS33" s="161"/>
      <c r="BT33" s="163">
        <f t="shared" si="36"/>
        <v>0</v>
      </c>
      <c r="BU33" s="164">
        <f t="shared" si="11"/>
        <v>0</v>
      </c>
      <c r="BV33" s="165">
        <f t="shared" si="37"/>
        <v>0</v>
      </c>
      <c r="BW33" s="166"/>
      <c r="BX33" s="166"/>
      <c r="BY33" s="309"/>
      <c r="BZ33" s="166"/>
      <c r="CA33" s="154"/>
      <c r="CB33" s="157"/>
      <c r="CC33" s="156"/>
      <c r="CD33" s="156"/>
      <c r="CE33" s="156"/>
      <c r="CF33" s="157"/>
      <c r="CG33" s="192"/>
      <c r="CH33" s="192"/>
      <c r="CI33" s="193"/>
      <c r="CJ33" s="193"/>
      <c r="CK33" s="193"/>
      <c r="CL33" s="194"/>
      <c r="CM33" s="195">
        <f t="shared" si="38"/>
        <v>0</v>
      </c>
      <c r="CN33" s="196"/>
      <c r="CO33" s="125"/>
      <c r="CP33" s="194"/>
      <c r="CQ33" s="197" t="e">
        <f>+SUMIFS(#REF!,#REF!,AG33)</f>
        <v>#REF!</v>
      </c>
      <c r="CR33" s="198" t="e">
        <f>+SUMIFS(#REF!,#REF!,BB33)+SUMIFS(#REF!,#REF!,BH33)+SUMIFS(#REF!,#REF!,BN33)</f>
        <v>#REF!</v>
      </c>
      <c r="CS33" s="199" t="e">
        <f t="shared" si="12"/>
        <v>#REF!</v>
      </c>
      <c r="CT33" s="200"/>
      <c r="CU33" s="201" t="str">
        <f t="shared" si="39"/>
        <v>DESCARTADO</v>
      </c>
      <c r="CV33" s="202"/>
      <c r="CW33" s="203">
        <f t="shared" si="40"/>
        <v>0</v>
      </c>
      <c r="CX33" s="201">
        <f t="shared" si="7"/>
        <v>0</v>
      </c>
      <c r="CY33" s="204">
        <f t="shared" si="13"/>
        <v>0</v>
      </c>
      <c r="CZ33" s="204">
        <f t="shared" si="8"/>
        <v>42277</v>
      </c>
      <c r="DA33" s="205">
        <f t="shared" si="14"/>
        <v>100</v>
      </c>
      <c r="DB33" s="589"/>
      <c r="DC33" s="204">
        <f t="shared" si="15"/>
        <v>100</v>
      </c>
      <c r="DD33" s="206" t="e">
        <f t="shared" si="16"/>
        <v>#REF!</v>
      </c>
    </row>
    <row r="34" spans="1:108" s="130" customFormat="1" ht="76.5" x14ac:dyDescent="0.25">
      <c r="A34" s="521">
        <f t="shared" si="9"/>
        <v>30</v>
      </c>
      <c r="B34" s="50" t="s">
        <v>1653</v>
      </c>
      <c r="C34" s="116" t="s">
        <v>1845</v>
      </c>
      <c r="D34" s="117" t="s">
        <v>1580</v>
      </c>
      <c r="E34" s="79">
        <v>42391</v>
      </c>
      <c r="F34" s="118" t="s">
        <v>1510</v>
      </c>
      <c r="G34" s="118" t="s">
        <v>1547</v>
      </c>
      <c r="H34" s="48" t="s">
        <v>1733</v>
      </c>
      <c r="I34" s="48" t="s">
        <v>1846</v>
      </c>
      <c r="J34" s="28" t="s">
        <v>1847</v>
      </c>
      <c r="K34" s="127">
        <v>205</v>
      </c>
      <c r="L34" s="120">
        <v>801615</v>
      </c>
      <c r="M34" s="54" t="s">
        <v>1842</v>
      </c>
      <c r="N34" s="304">
        <v>23616000</v>
      </c>
      <c r="O34" s="46" t="s">
        <v>1848</v>
      </c>
      <c r="P34" s="57" t="s">
        <v>1496</v>
      </c>
      <c r="Q34" s="305" t="s">
        <v>1488</v>
      </c>
      <c r="R34" s="306" t="s">
        <v>1489</v>
      </c>
      <c r="S34" s="123"/>
      <c r="T34" s="124"/>
      <c r="U34" s="123"/>
      <c r="V34" s="500">
        <v>30</v>
      </c>
      <c r="W34" s="79">
        <v>42403</v>
      </c>
      <c r="X34" s="79">
        <v>42405</v>
      </c>
      <c r="Y34" s="125">
        <f t="shared" si="17"/>
        <v>2</v>
      </c>
      <c r="Z34" s="119" t="s">
        <v>1590</v>
      </c>
      <c r="AA34" s="119" t="s">
        <v>1834</v>
      </c>
      <c r="AB34" s="48" t="s">
        <v>1493</v>
      </c>
      <c r="AC34" s="48" t="s">
        <v>1493</v>
      </c>
      <c r="AD34" s="330" t="s">
        <v>1849</v>
      </c>
      <c r="AE34" s="331">
        <v>53081868</v>
      </c>
      <c r="AF34" s="126"/>
      <c r="AG34" s="127">
        <v>35416</v>
      </c>
      <c r="AH34" s="79">
        <v>42403</v>
      </c>
      <c r="AI34" s="139" t="s">
        <v>1497</v>
      </c>
      <c r="AJ34" s="33">
        <v>6700696138</v>
      </c>
      <c r="AK34" s="51" t="s">
        <v>1828</v>
      </c>
      <c r="AL34" s="47">
        <v>2160000</v>
      </c>
      <c r="AM34" s="210">
        <v>23616000</v>
      </c>
      <c r="AN34" s="125"/>
      <c r="AO34" s="125">
        <f t="shared" si="1"/>
        <v>23616000</v>
      </c>
      <c r="AP34" s="148" t="s">
        <v>22</v>
      </c>
      <c r="AQ34" s="149" t="s">
        <v>68</v>
      </c>
      <c r="AR34" s="149" t="s">
        <v>68</v>
      </c>
      <c r="AS34" s="149" t="s">
        <v>68</v>
      </c>
      <c r="AT34" s="150" t="s">
        <v>68</v>
      </c>
      <c r="AU34" s="79">
        <v>42403</v>
      </c>
      <c r="AV34" s="79">
        <v>42735</v>
      </c>
      <c r="AW34" s="47">
        <f t="shared" si="10"/>
        <v>332</v>
      </c>
      <c r="AX34" s="47"/>
      <c r="AY34" s="26" t="s">
        <v>142</v>
      </c>
      <c r="AZ34" s="151">
        <f>LOOKUP(AY34,'SUPERVISIONES 2015'!$A$3:$B$1279,'SUPERVISIONES 2015'!$B$3:$B$1279)</f>
        <v>80373544</v>
      </c>
      <c r="BA34" s="310" t="s">
        <v>2176</v>
      </c>
      <c r="BB34" s="152"/>
      <c r="BC34" s="153"/>
      <c r="BD34" s="154"/>
      <c r="BE34" s="154"/>
      <c r="BF34" s="153"/>
      <c r="BG34" s="154"/>
      <c r="BH34" s="155"/>
      <c r="BI34" s="156"/>
      <c r="BJ34" s="157"/>
      <c r="BK34" s="157"/>
      <c r="BL34" s="158"/>
      <c r="BM34" s="157"/>
      <c r="BN34" s="159"/>
      <c r="BO34" s="159"/>
      <c r="BP34" s="160"/>
      <c r="BQ34" s="161"/>
      <c r="BR34" s="162"/>
      <c r="BS34" s="161"/>
      <c r="BT34" s="163">
        <f t="shared" si="36"/>
        <v>0</v>
      </c>
      <c r="BU34" s="164">
        <f t="shared" si="11"/>
        <v>0</v>
      </c>
      <c r="BV34" s="165">
        <f t="shared" si="37"/>
        <v>23616000</v>
      </c>
      <c r="BW34" s="166"/>
      <c r="BX34" s="166"/>
      <c r="BY34" s="166"/>
      <c r="BZ34" s="166"/>
      <c r="CA34" s="154"/>
      <c r="CB34" s="156"/>
      <c r="CC34" s="156"/>
      <c r="CD34" s="156"/>
      <c r="CE34" s="156"/>
      <c r="CF34" s="157"/>
      <c r="CG34" s="192"/>
      <c r="CH34" s="192"/>
      <c r="CI34" s="193"/>
      <c r="CJ34" s="193"/>
      <c r="CK34" s="193"/>
      <c r="CL34" s="194"/>
      <c r="CM34" s="195">
        <f t="shared" si="38"/>
        <v>42735</v>
      </c>
      <c r="CN34" s="196"/>
      <c r="CO34" s="125"/>
      <c r="CP34" s="194"/>
      <c r="CQ34" s="197" t="e">
        <f>+SUMIFS(#REF!,#REF!,AG34)</f>
        <v>#REF!</v>
      </c>
      <c r="CR34" s="198" t="e">
        <f>+SUMIFS(#REF!,#REF!,BB34)+SUMIFS(#REF!,#REF!,BH34)+SUMIFS(#REF!,#REF!,BN34)</f>
        <v>#REF!</v>
      </c>
      <c r="CS34" s="199" t="e">
        <f t="shared" si="12"/>
        <v>#REF!</v>
      </c>
      <c r="CT34" s="200"/>
      <c r="CU34" s="201" t="str">
        <f t="shared" si="39"/>
        <v>EJECUCIÓN</v>
      </c>
      <c r="CV34" s="202"/>
      <c r="CW34" s="203">
        <f t="shared" si="40"/>
        <v>42403</v>
      </c>
      <c r="CX34" s="201">
        <f t="shared" si="7"/>
        <v>42735</v>
      </c>
      <c r="CY34" s="204">
        <f t="shared" si="13"/>
        <v>332</v>
      </c>
      <c r="CZ34" s="204">
        <f t="shared" si="8"/>
        <v>-126</v>
      </c>
      <c r="DA34" s="205">
        <f t="shared" si="14"/>
        <v>-37.951807228915662</v>
      </c>
      <c r="DB34" s="589"/>
      <c r="DC34" s="204">
        <f t="shared" si="15"/>
        <v>-37.951807228915662</v>
      </c>
      <c r="DD34" s="206" t="e">
        <f t="shared" si="16"/>
        <v>#REF!</v>
      </c>
    </row>
    <row r="35" spans="1:108" s="130" customFormat="1" ht="96.75" customHeight="1" x14ac:dyDescent="0.25">
      <c r="A35" s="521" t="str">
        <f t="shared" si="9"/>
        <v>25</v>
      </c>
      <c r="B35" s="50" t="s">
        <v>1484</v>
      </c>
      <c r="C35" s="116" t="s">
        <v>1705</v>
      </c>
      <c r="D35" s="117">
        <v>34</v>
      </c>
      <c r="E35" s="79">
        <v>42396</v>
      </c>
      <c r="F35" s="118" t="s">
        <v>1510</v>
      </c>
      <c r="G35" s="118" t="s">
        <v>1568</v>
      </c>
      <c r="H35" s="119" t="s">
        <v>1706</v>
      </c>
      <c r="I35" s="119" t="s">
        <v>1663</v>
      </c>
      <c r="J35" s="28" t="s">
        <v>1707</v>
      </c>
      <c r="K35" s="127">
        <v>66</v>
      </c>
      <c r="L35" s="120">
        <v>801315</v>
      </c>
      <c r="M35" s="120" t="s">
        <v>1570</v>
      </c>
      <c r="N35" s="304">
        <v>5760000</v>
      </c>
      <c r="O35" s="46" t="s">
        <v>1708</v>
      </c>
      <c r="P35" s="57" t="s">
        <v>1572</v>
      </c>
      <c r="Q35" s="305" t="s">
        <v>1488</v>
      </c>
      <c r="R35" s="306" t="s">
        <v>1489</v>
      </c>
      <c r="S35" s="123"/>
      <c r="T35" s="124"/>
      <c r="U35" s="123"/>
      <c r="V35" s="500" t="s">
        <v>1562</v>
      </c>
      <c r="W35" s="79">
        <v>42398</v>
      </c>
      <c r="X35" s="79">
        <v>42402</v>
      </c>
      <c r="Y35" s="125">
        <f t="shared" si="17"/>
        <v>4</v>
      </c>
      <c r="Z35" s="119" t="s">
        <v>1568</v>
      </c>
      <c r="AA35" s="119" t="s">
        <v>1568</v>
      </c>
      <c r="AB35" s="119" t="s">
        <v>1709</v>
      </c>
      <c r="AC35" s="119" t="s">
        <v>1709</v>
      </c>
      <c r="AD35" s="51" t="s">
        <v>1710</v>
      </c>
      <c r="AE35" s="307">
        <v>1116775031</v>
      </c>
      <c r="AF35" s="126"/>
      <c r="AG35" s="127">
        <v>34016</v>
      </c>
      <c r="AH35" s="79">
        <v>42398</v>
      </c>
      <c r="AI35" s="139" t="s">
        <v>1497</v>
      </c>
      <c r="AJ35" s="35">
        <v>230610033839</v>
      </c>
      <c r="AK35" s="51" t="s">
        <v>1711</v>
      </c>
      <c r="AL35" s="210">
        <v>480000</v>
      </c>
      <c r="AM35" s="210">
        <v>5760000</v>
      </c>
      <c r="AN35" s="125"/>
      <c r="AO35" s="125">
        <f t="shared" si="1"/>
        <v>5760000</v>
      </c>
      <c r="AP35" s="148" t="s">
        <v>22</v>
      </c>
      <c r="AQ35" s="149" t="s">
        <v>68</v>
      </c>
      <c r="AR35" s="149" t="s">
        <v>68</v>
      </c>
      <c r="AS35" s="149" t="s">
        <v>68</v>
      </c>
      <c r="AT35" s="150" t="s">
        <v>68</v>
      </c>
      <c r="AU35" s="79">
        <v>42398</v>
      </c>
      <c r="AV35" s="276">
        <v>42763</v>
      </c>
      <c r="AW35" s="7">
        <f t="shared" si="10"/>
        <v>365</v>
      </c>
      <c r="AX35" s="7"/>
      <c r="AY35" s="41" t="s">
        <v>155</v>
      </c>
      <c r="AZ35" s="340">
        <f>LOOKUP(AY35,'SUPERVISIONES 2015'!$A$3:$B$1279,'SUPERVISIONES 2015'!$B$3:$B$1279)</f>
        <v>17586972</v>
      </c>
      <c r="BA35" s="413" t="s">
        <v>2043</v>
      </c>
      <c r="BB35" s="401"/>
      <c r="BC35" s="342"/>
      <c r="BD35" s="213"/>
      <c r="BE35" s="213"/>
      <c r="BF35" s="342"/>
      <c r="BG35" s="213"/>
      <c r="BH35" s="344"/>
      <c r="BI35" s="214"/>
      <c r="BJ35" s="216"/>
      <c r="BK35" s="216"/>
      <c r="BL35" s="345"/>
      <c r="BM35" s="216"/>
      <c r="BN35" s="346"/>
      <c r="BO35" s="346"/>
      <c r="BP35" s="347"/>
      <c r="BQ35" s="348"/>
      <c r="BR35" s="349"/>
      <c r="BS35" s="348"/>
      <c r="BT35" s="350">
        <f t="shared" si="36"/>
        <v>0</v>
      </c>
      <c r="BU35" s="351">
        <f t="shared" si="11"/>
        <v>0</v>
      </c>
      <c r="BV35" s="352">
        <f t="shared" si="37"/>
        <v>5760000</v>
      </c>
      <c r="BW35" s="212"/>
      <c r="BX35" s="212"/>
      <c r="BY35" s="212"/>
      <c r="BZ35" s="212"/>
      <c r="CA35" s="213"/>
      <c r="CB35" s="214"/>
      <c r="CC35" s="214"/>
      <c r="CD35" s="214"/>
      <c r="CE35" s="214"/>
      <c r="CF35" s="216"/>
      <c r="CG35" s="217"/>
      <c r="CH35" s="217"/>
      <c r="CI35" s="218"/>
      <c r="CJ35" s="218"/>
      <c r="CK35" s="218"/>
      <c r="CL35" s="219"/>
      <c r="CM35" s="220">
        <f t="shared" si="38"/>
        <v>42763</v>
      </c>
      <c r="CN35" s="221"/>
      <c r="CO35" s="222"/>
      <c r="CP35" s="219"/>
      <c r="CQ35" s="223" t="e">
        <f>+SUMIFS(#REF!,#REF!,AG35)</f>
        <v>#REF!</v>
      </c>
      <c r="CR35" s="224" t="e">
        <f>+SUMIFS(#REF!,#REF!,BB35)+SUMIFS(#REF!,#REF!,BH35)+SUMIFS(#REF!,#REF!,BN35)</f>
        <v>#REF!</v>
      </c>
      <c r="CS35" s="225" t="e">
        <f t="shared" si="12"/>
        <v>#REF!</v>
      </c>
      <c r="CT35" s="226"/>
      <c r="CU35" s="227" t="str">
        <f t="shared" si="39"/>
        <v>EJECUCIÓN</v>
      </c>
      <c r="CV35" s="228"/>
      <c r="CW35" s="229">
        <f t="shared" si="40"/>
        <v>42398</v>
      </c>
      <c r="CX35" s="227">
        <f t="shared" si="7"/>
        <v>42763</v>
      </c>
      <c r="CY35" s="230">
        <f t="shared" si="13"/>
        <v>365</v>
      </c>
      <c r="CZ35" s="230">
        <f t="shared" si="8"/>
        <v>-121</v>
      </c>
      <c r="DA35" s="231">
        <f t="shared" si="14"/>
        <v>-33.150684931506852</v>
      </c>
      <c r="DB35" s="591"/>
      <c r="DC35" s="230">
        <f t="shared" si="15"/>
        <v>-33.150684931506852</v>
      </c>
      <c r="DD35" s="232" t="e">
        <f t="shared" si="16"/>
        <v>#REF!</v>
      </c>
    </row>
    <row r="36" spans="1:108" s="130" customFormat="1" ht="76.5" x14ac:dyDescent="0.25">
      <c r="A36" s="521" t="str">
        <f t="shared" si="9"/>
        <v>42</v>
      </c>
      <c r="B36" s="50" t="s">
        <v>1484</v>
      </c>
      <c r="C36" s="116" t="s">
        <v>1714</v>
      </c>
      <c r="D36" s="117" t="s">
        <v>1581</v>
      </c>
      <c r="E36" s="79">
        <v>42396</v>
      </c>
      <c r="F36" s="118" t="s">
        <v>1510</v>
      </c>
      <c r="G36" s="118" t="s">
        <v>1718</v>
      </c>
      <c r="H36" s="48" t="s">
        <v>1486</v>
      </c>
      <c r="I36" s="48" t="s">
        <v>214</v>
      </c>
      <c r="J36" s="28" t="s">
        <v>1713</v>
      </c>
      <c r="K36" s="127">
        <v>92</v>
      </c>
      <c r="L36" s="120">
        <v>821215</v>
      </c>
      <c r="M36" s="120" t="s">
        <v>1712</v>
      </c>
      <c r="N36" s="304">
        <v>55000000</v>
      </c>
      <c r="O36" s="46" t="s">
        <v>1715</v>
      </c>
      <c r="P36" s="57" t="s">
        <v>1716</v>
      </c>
      <c r="Q36" s="305" t="s">
        <v>1488</v>
      </c>
      <c r="R36" s="306" t="s">
        <v>1489</v>
      </c>
      <c r="S36" s="123"/>
      <c r="T36" s="124"/>
      <c r="U36" s="123"/>
      <c r="V36" s="500" t="s">
        <v>2315</v>
      </c>
      <c r="W36" s="79">
        <v>42424</v>
      </c>
      <c r="X36" s="79">
        <v>42425</v>
      </c>
      <c r="Y36" s="125">
        <f t="shared" si="17"/>
        <v>1</v>
      </c>
      <c r="Z36" s="119" t="s">
        <v>2032</v>
      </c>
      <c r="AA36" s="119" t="s">
        <v>1492</v>
      </c>
      <c r="AB36" s="119" t="s">
        <v>1493</v>
      </c>
      <c r="AC36" s="119" t="s">
        <v>1493</v>
      </c>
      <c r="AD36" s="51" t="s">
        <v>2045</v>
      </c>
      <c r="AE36" s="307">
        <v>9448694</v>
      </c>
      <c r="AF36" s="126" t="s">
        <v>1611</v>
      </c>
      <c r="AG36" s="127">
        <v>46919</v>
      </c>
      <c r="AH36" s="79">
        <v>42424</v>
      </c>
      <c r="AI36" s="139" t="s">
        <v>1594</v>
      </c>
      <c r="AJ36" s="35">
        <v>110060000056</v>
      </c>
      <c r="AK36" s="51" t="s">
        <v>1711</v>
      </c>
      <c r="AL36" s="210"/>
      <c r="AM36" s="210">
        <v>55000000</v>
      </c>
      <c r="AN36" s="125"/>
      <c r="AO36" s="210">
        <v>55000000</v>
      </c>
      <c r="AP36" s="148" t="s">
        <v>22</v>
      </c>
      <c r="AQ36" s="149" t="s">
        <v>68</v>
      </c>
      <c r="AR36" s="149" t="s">
        <v>68</v>
      </c>
      <c r="AS36" s="149" t="s">
        <v>68</v>
      </c>
      <c r="AT36" s="150" t="s">
        <v>68</v>
      </c>
      <c r="AU36" s="79">
        <v>42461</v>
      </c>
      <c r="AV36" s="79">
        <v>42735</v>
      </c>
      <c r="AW36" s="47">
        <f t="shared" si="10"/>
        <v>274</v>
      </c>
      <c r="AX36" s="47"/>
      <c r="AY36" s="23" t="s">
        <v>98</v>
      </c>
      <c r="AZ36" s="151">
        <f>LOOKUP(AY36,'SUPERVISIONES 2015'!$A$3:$B$1279,'SUPERVISIONES 2015'!$B$3:$B$1279)</f>
        <v>94486941</v>
      </c>
      <c r="BA36" s="414" t="s">
        <v>2044</v>
      </c>
      <c r="BB36" s="152"/>
      <c r="BC36" s="153"/>
      <c r="BD36" s="154"/>
      <c r="BE36" s="154"/>
      <c r="BF36" s="153"/>
      <c r="BG36" s="154"/>
      <c r="BH36" s="155"/>
      <c r="BI36" s="156"/>
      <c r="BJ36" s="157"/>
      <c r="BK36" s="157"/>
      <c r="BL36" s="158"/>
      <c r="BM36" s="157"/>
      <c r="BN36" s="159"/>
      <c r="BO36" s="159"/>
      <c r="BP36" s="160"/>
      <c r="BQ36" s="161"/>
      <c r="BR36" s="162"/>
      <c r="BS36" s="161"/>
      <c r="BT36" s="163">
        <f t="shared" si="36"/>
        <v>0</v>
      </c>
      <c r="BU36" s="164">
        <f t="shared" si="11"/>
        <v>0</v>
      </c>
      <c r="BV36" s="165">
        <f t="shared" si="37"/>
        <v>55000000</v>
      </c>
      <c r="BW36" s="166"/>
      <c r="BX36" s="166"/>
      <c r="BY36" s="166"/>
      <c r="BZ36" s="166"/>
      <c r="CA36" s="154"/>
      <c r="CB36" s="156"/>
      <c r="CC36" s="156"/>
      <c r="CD36" s="156"/>
      <c r="CE36" s="156"/>
      <c r="CF36" s="157"/>
      <c r="CG36" s="192"/>
      <c r="CH36" s="192"/>
      <c r="CI36" s="193"/>
      <c r="CJ36" s="193"/>
      <c r="CK36" s="193"/>
      <c r="CL36" s="194"/>
      <c r="CM36" s="195">
        <f t="shared" si="38"/>
        <v>42735</v>
      </c>
      <c r="CN36" s="196"/>
      <c r="CO36" s="125"/>
      <c r="CP36" s="194"/>
      <c r="CQ36" s="197" t="e">
        <f>+SUMIFS(#REF!,#REF!,AG36)</f>
        <v>#REF!</v>
      </c>
      <c r="CR36" s="198" t="e">
        <f>+SUMIFS(#REF!,#REF!,BB36)+SUMIFS(#REF!,#REF!,BH36)+SUMIFS(#REF!,#REF!,BN36)</f>
        <v>#REF!</v>
      </c>
      <c r="CS36" s="199" t="e">
        <f t="shared" si="12"/>
        <v>#REF!</v>
      </c>
      <c r="CT36" s="200"/>
      <c r="CU36" s="201" t="str">
        <f t="shared" si="39"/>
        <v>EJECUCIÓN</v>
      </c>
      <c r="CV36" s="202"/>
      <c r="CW36" s="203">
        <f t="shared" si="40"/>
        <v>42461</v>
      </c>
      <c r="CX36" s="201">
        <f t="shared" si="7"/>
        <v>42735</v>
      </c>
      <c r="CY36" s="204">
        <f t="shared" si="13"/>
        <v>274</v>
      </c>
      <c r="CZ36" s="204">
        <f t="shared" si="8"/>
        <v>-184</v>
      </c>
      <c r="DA36" s="205">
        <f t="shared" si="14"/>
        <v>-67.153284671532845</v>
      </c>
      <c r="DB36" s="589"/>
      <c r="DC36" s="204">
        <f t="shared" si="15"/>
        <v>-67.153284671532845</v>
      </c>
      <c r="DD36" s="206" t="e">
        <f t="shared" si="16"/>
        <v>#REF!</v>
      </c>
    </row>
    <row r="37" spans="1:108" s="130" customFormat="1" ht="89.25" x14ac:dyDescent="0.25">
      <c r="A37" s="521" t="str">
        <f t="shared" si="9"/>
        <v>31</v>
      </c>
      <c r="B37" s="50" t="s">
        <v>1484</v>
      </c>
      <c r="C37" s="116" t="s">
        <v>1717</v>
      </c>
      <c r="D37" s="117" t="s">
        <v>1582</v>
      </c>
      <c r="E37" s="79">
        <v>42397</v>
      </c>
      <c r="F37" s="118" t="s">
        <v>1510</v>
      </c>
      <c r="G37" s="118" t="s">
        <v>1547</v>
      </c>
      <c r="H37" s="48" t="s">
        <v>1486</v>
      </c>
      <c r="I37" s="48" t="s">
        <v>214</v>
      </c>
      <c r="J37" s="28" t="s">
        <v>1719</v>
      </c>
      <c r="K37" s="127">
        <v>207</v>
      </c>
      <c r="L37" s="120">
        <v>801615</v>
      </c>
      <c r="M37" s="120" t="s">
        <v>1712</v>
      </c>
      <c r="N37" s="304">
        <v>53460000</v>
      </c>
      <c r="O37" s="46" t="s">
        <v>1720</v>
      </c>
      <c r="P37" s="57" t="s">
        <v>1496</v>
      </c>
      <c r="Q37" s="305" t="s">
        <v>1488</v>
      </c>
      <c r="R37" s="306" t="s">
        <v>1489</v>
      </c>
      <c r="S37" s="123"/>
      <c r="T37" s="124"/>
      <c r="U37" s="123"/>
      <c r="V37" s="500" t="s">
        <v>1545</v>
      </c>
      <c r="W37" s="79">
        <v>42405</v>
      </c>
      <c r="X37" s="79">
        <v>42409</v>
      </c>
      <c r="Y37" s="125">
        <f t="shared" si="17"/>
        <v>4</v>
      </c>
      <c r="Z37" s="119" t="s">
        <v>2032</v>
      </c>
      <c r="AA37" s="119" t="s">
        <v>1492</v>
      </c>
      <c r="AB37" s="119" t="s">
        <v>1493</v>
      </c>
      <c r="AC37" s="119" t="s">
        <v>1493</v>
      </c>
      <c r="AD37" s="51" t="s">
        <v>2046</v>
      </c>
      <c r="AE37" s="307">
        <v>24348352</v>
      </c>
      <c r="AF37" s="126"/>
      <c r="AG37" s="127">
        <v>36216</v>
      </c>
      <c r="AH37" s="79">
        <v>42405</v>
      </c>
      <c r="AI37" s="139" t="s">
        <v>1497</v>
      </c>
      <c r="AJ37" s="35">
        <v>20715852326</v>
      </c>
      <c r="AK37" s="51" t="s">
        <v>2047</v>
      </c>
      <c r="AL37" s="210">
        <v>4860000</v>
      </c>
      <c r="AM37" s="210">
        <v>53460000</v>
      </c>
      <c r="AN37" s="125"/>
      <c r="AO37" s="125">
        <f t="shared" ref="AO37" si="41">+AM37+AN37</f>
        <v>53460000</v>
      </c>
      <c r="AP37" s="148" t="s">
        <v>22</v>
      </c>
      <c r="AQ37" s="149" t="s">
        <v>68</v>
      </c>
      <c r="AR37" s="149" t="s">
        <v>68</v>
      </c>
      <c r="AS37" s="149" t="s">
        <v>68</v>
      </c>
      <c r="AT37" s="150" t="s">
        <v>68</v>
      </c>
      <c r="AU37" s="79">
        <v>42409</v>
      </c>
      <c r="AV37" s="79">
        <v>42735</v>
      </c>
      <c r="AW37" s="47">
        <f t="shared" si="10"/>
        <v>326</v>
      </c>
      <c r="AX37" s="47"/>
      <c r="AY37" s="23" t="s">
        <v>98</v>
      </c>
      <c r="AZ37" s="151">
        <f>LOOKUP(AY37,'SUPERVISIONES 2015'!$A$3:$B$1279,'SUPERVISIONES 2015'!$B$3:$B$1279)</f>
        <v>94486941</v>
      </c>
      <c r="BA37" s="31" t="s">
        <v>2048</v>
      </c>
      <c r="BB37" s="152"/>
      <c r="BC37" s="153"/>
      <c r="BD37" s="154"/>
      <c r="BE37" s="154"/>
      <c r="BF37" s="153"/>
      <c r="BG37" s="154"/>
      <c r="BH37" s="155"/>
      <c r="BI37" s="156"/>
      <c r="BJ37" s="157"/>
      <c r="BK37" s="157"/>
      <c r="BL37" s="158"/>
      <c r="BM37" s="157"/>
      <c r="BN37" s="159"/>
      <c r="BO37" s="159"/>
      <c r="BP37" s="160"/>
      <c r="BQ37" s="161"/>
      <c r="BR37" s="162"/>
      <c r="BS37" s="161"/>
      <c r="BT37" s="163">
        <f t="shared" si="36"/>
        <v>0</v>
      </c>
      <c r="BU37" s="164">
        <f t="shared" si="11"/>
        <v>0</v>
      </c>
      <c r="BV37" s="165">
        <f t="shared" si="37"/>
        <v>53460000</v>
      </c>
      <c r="BW37" s="166"/>
      <c r="BX37" s="166"/>
      <c r="BY37" s="166"/>
      <c r="BZ37" s="166"/>
      <c r="CA37" s="154"/>
      <c r="CB37" s="156"/>
      <c r="CC37" s="156"/>
      <c r="CD37" s="156"/>
      <c r="CE37" s="156"/>
      <c r="CF37" s="157"/>
      <c r="CG37" s="192"/>
      <c r="CH37" s="192"/>
      <c r="CI37" s="193"/>
      <c r="CJ37" s="193"/>
      <c r="CK37" s="193"/>
      <c r="CL37" s="194"/>
      <c r="CM37" s="195">
        <f t="shared" si="38"/>
        <v>42735</v>
      </c>
      <c r="CN37" s="196"/>
      <c r="CO37" s="125"/>
      <c r="CP37" s="194"/>
      <c r="CQ37" s="197" t="e">
        <f>+SUMIFS(#REF!,#REF!,AG37)</f>
        <v>#REF!</v>
      </c>
      <c r="CR37" s="198" t="e">
        <f>+SUMIFS(#REF!,#REF!,BB37)+SUMIFS(#REF!,#REF!,BH37)+SUMIFS(#REF!,#REF!,BN37)</f>
        <v>#REF!</v>
      </c>
      <c r="CS37" s="199" t="e">
        <f t="shared" si="12"/>
        <v>#REF!</v>
      </c>
      <c r="CT37" s="200"/>
      <c r="CU37" s="201" t="str">
        <f t="shared" si="39"/>
        <v>EJECUCIÓN</v>
      </c>
      <c r="CV37" s="202"/>
      <c r="CW37" s="203">
        <f t="shared" si="40"/>
        <v>42409</v>
      </c>
      <c r="CX37" s="201">
        <f t="shared" si="7"/>
        <v>42735</v>
      </c>
      <c r="CY37" s="204">
        <f t="shared" si="13"/>
        <v>326</v>
      </c>
      <c r="CZ37" s="204">
        <f t="shared" si="8"/>
        <v>-132</v>
      </c>
      <c r="DA37" s="205">
        <f t="shared" si="14"/>
        <v>-40.490797546012267</v>
      </c>
      <c r="DB37" s="589"/>
      <c r="DC37" s="204">
        <f t="shared" si="15"/>
        <v>-40.490797546012267</v>
      </c>
      <c r="DD37" s="206" t="e">
        <f t="shared" si="16"/>
        <v>#REF!</v>
      </c>
    </row>
    <row r="38" spans="1:108" s="130" customFormat="1" ht="82.5" customHeight="1" x14ac:dyDescent="0.25">
      <c r="A38" s="521">
        <f t="shared" si="9"/>
        <v>34</v>
      </c>
      <c r="B38" s="50" t="s">
        <v>1500</v>
      </c>
      <c r="C38" s="116" t="s">
        <v>1608</v>
      </c>
      <c r="D38" s="117" t="s">
        <v>1583</v>
      </c>
      <c r="E38" s="79">
        <v>42397</v>
      </c>
      <c r="F38" s="118" t="s">
        <v>1510</v>
      </c>
      <c r="G38" s="118" t="s">
        <v>1547</v>
      </c>
      <c r="H38" s="48" t="s">
        <v>1486</v>
      </c>
      <c r="I38" s="48" t="s">
        <v>262</v>
      </c>
      <c r="J38" s="28" t="s">
        <v>2637</v>
      </c>
      <c r="K38" s="127">
        <v>2</v>
      </c>
      <c r="L38" s="120">
        <v>801000</v>
      </c>
      <c r="M38" s="120"/>
      <c r="N38" s="304">
        <v>42000000</v>
      </c>
      <c r="O38" s="46" t="s">
        <v>1609</v>
      </c>
      <c r="P38" s="57" t="s">
        <v>1496</v>
      </c>
      <c r="Q38" s="305" t="s">
        <v>1489</v>
      </c>
      <c r="R38" s="305" t="s">
        <v>1489</v>
      </c>
      <c r="S38" s="123"/>
      <c r="T38" s="124"/>
      <c r="U38" s="123"/>
      <c r="V38" s="500">
        <v>34</v>
      </c>
      <c r="W38" s="79">
        <v>42412</v>
      </c>
      <c r="X38" s="79">
        <v>42415</v>
      </c>
      <c r="Y38" s="125">
        <f t="shared" si="17"/>
        <v>3</v>
      </c>
      <c r="Z38" s="119" t="s">
        <v>1590</v>
      </c>
      <c r="AA38" s="119" t="s">
        <v>1492</v>
      </c>
      <c r="AB38" s="48" t="s">
        <v>1493</v>
      </c>
      <c r="AC38" s="48" t="s">
        <v>1493</v>
      </c>
      <c r="AD38" s="51" t="s">
        <v>1904</v>
      </c>
      <c r="AE38" s="307">
        <v>900583848</v>
      </c>
      <c r="AF38" s="126" t="s">
        <v>1821</v>
      </c>
      <c r="AG38" s="127">
        <v>40516</v>
      </c>
      <c r="AH38" s="79">
        <v>42412</v>
      </c>
      <c r="AI38" s="139" t="s">
        <v>1497</v>
      </c>
      <c r="AJ38" s="33">
        <v>482300004421</v>
      </c>
      <c r="AK38" s="51" t="s">
        <v>1601</v>
      </c>
      <c r="AL38" s="47">
        <v>7000000</v>
      </c>
      <c r="AM38" s="47">
        <v>42000000</v>
      </c>
      <c r="AN38" s="125"/>
      <c r="AO38" s="125">
        <f t="shared" si="1"/>
        <v>42000000</v>
      </c>
      <c r="AP38" s="148" t="s">
        <v>22</v>
      </c>
      <c r="AQ38" s="149" t="s">
        <v>68</v>
      </c>
      <c r="AR38" s="149" t="s">
        <v>68</v>
      </c>
      <c r="AS38" s="149" t="s">
        <v>68</v>
      </c>
      <c r="AT38" s="150" t="s">
        <v>68</v>
      </c>
      <c r="AU38" s="79">
        <v>42412</v>
      </c>
      <c r="AV38" s="79">
        <v>42593</v>
      </c>
      <c r="AW38" s="47">
        <f t="shared" si="10"/>
        <v>181</v>
      </c>
      <c r="AX38" s="47"/>
      <c r="AY38" s="26" t="s">
        <v>1905</v>
      </c>
      <c r="AZ38" s="151">
        <f>LOOKUP(AY38,'SUPERVISIONES 2015'!$A$3:$B$1279,'SUPERVISIONES 2015'!$B$3:$B$1279)</f>
        <v>79572017</v>
      </c>
      <c r="BA38" s="32" t="s">
        <v>1906</v>
      </c>
      <c r="BB38" s="153"/>
      <c r="BC38" s="153"/>
      <c r="BD38" s="154"/>
      <c r="BE38" s="189"/>
      <c r="BF38" s="153"/>
      <c r="BG38" s="154"/>
      <c r="BH38" s="155"/>
      <c r="BI38" s="156"/>
      <c r="BJ38" s="157"/>
      <c r="BK38" s="157"/>
      <c r="BL38" s="158"/>
      <c r="BM38" s="157"/>
      <c r="BN38" s="159"/>
      <c r="BO38" s="159"/>
      <c r="BP38" s="160"/>
      <c r="BQ38" s="161"/>
      <c r="BR38" s="162"/>
      <c r="BS38" s="161"/>
      <c r="BT38" s="163">
        <f t="shared" si="36"/>
        <v>0</v>
      </c>
      <c r="BU38" s="164">
        <f t="shared" si="11"/>
        <v>0</v>
      </c>
      <c r="BV38" s="165">
        <f t="shared" si="37"/>
        <v>42000000</v>
      </c>
      <c r="BW38" s="166"/>
      <c r="BX38" s="166"/>
      <c r="BY38" s="309"/>
      <c r="BZ38" s="166"/>
      <c r="CA38" s="154"/>
      <c r="CB38" s="156"/>
      <c r="CC38" s="156"/>
      <c r="CD38" s="191"/>
      <c r="CE38" s="156"/>
      <c r="CF38" s="157"/>
      <c r="CG38" s="192"/>
      <c r="CH38" s="192"/>
      <c r="CI38" s="193"/>
      <c r="CJ38" s="193"/>
      <c r="CK38" s="193"/>
      <c r="CL38" s="194"/>
      <c r="CM38" s="195">
        <f t="shared" si="38"/>
        <v>42593</v>
      </c>
      <c r="CN38" s="196"/>
      <c r="CO38" s="125"/>
      <c r="CP38" s="194"/>
      <c r="CQ38" s="197" t="e">
        <f>+SUMIFS(#REF!,#REF!,AG38)</f>
        <v>#REF!</v>
      </c>
      <c r="CR38" s="198" t="e">
        <f>+SUMIFS(#REF!,#REF!,BB38)+SUMIFS(#REF!,#REF!,BH38)+SUMIFS(#REF!,#REF!,BN38)</f>
        <v>#REF!</v>
      </c>
      <c r="CS38" s="199" t="e">
        <f t="shared" si="12"/>
        <v>#REF!</v>
      </c>
      <c r="CT38" s="200"/>
      <c r="CU38" s="201" t="str">
        <f t="shared" si="39"/>
        <v>EJECUCIÓN</v>
      </c>
      <c r="CV38" s="202"/>
      <c r="CW38" s="203">
        <f t="shared" si="40"/>
        <v>42412</v>
      </c>
      <c r="CX38" s="201">
        <f t="shared" si="7"/>
        <v>42593</v>
      </c>
      <c r="CY38" s="204">
        <f t="shared" si="13"/>
        <v>181</v>
      </c>
      <c r="CZ38" s="204">
        <f t="shared" si="8"/>
        <v>-135</v>
      </c>
      <c r="DA38" s="205">
        <f t="shared" si="14"/>
        <v>-74.585635359116026</v>
      </c>
      <c r="DB38" s="589"/>
      <c r="DC38" s="204">
        <f t="shared" si="15"/>
        <v>-74.585635359116026</v>
      </c>
      <c r="DD38" s="206" t="e">
        <f t="shared" si="16"/>
        <v>#REF!</v>
      </c>
    </row>
    <row r="39" spans="1:108" s="130" customFormat="1" ht="60" customHeight="1" x14ac:dyDescent="0.25">
      <c r="A39" s="521">
        <f t="shared" si="9"/>
        <v>26</v>
      </c>
      <c r="B39" s="50" t="s">
        <v>1500</v>
      </c>
      <c r="C39" s="116" t="s">
        <v>1585</v>
      </c>
      <c r="D39" s="117" t="s">
        <v>1584</v>
      </c>
      <c r="E39" s="79">
        <v>42398</v>
      </c>
      <c r="F39" s="118" t="s">
        <v>1510</v>
      </c>
      <c r="G39" s="118" t="s">
        <v>1548</v>
      </c>
      <c r="H39" s="48" t="s">
        <v>1486</v>
      </c>
      <c r="I39" s="48" t="s">
        <v>214</v>
      </c>
      <c r="J39" s="28" t="s">
        <v>1586</v>
      </c>
      <c r="K39" s="61">
        <v>94</v>
      </c>
      <c r="L39" s="120">
        <v>821215</v>
      </c>
      <c r="M39" s="54" t="s">
        <v>1587</v>
      </c>
      <c r="N39" s="304">
        <v>7000000</v>
      </c>
      <c r="O39" s="46" t="s">
        <v>1588</v>
      </c>
      <c r="P39" s="57" t="s">
        <v>1589</v>
      </c>
      <c r="Q39" s="305" t="s">
        <v>1488</v>
      </c>
      <c r="R39" s="306" t="s">
        <v>1489</v>
      </c>
      <c r="S39" s="123"/>
      <c r="T39" s="124"/>
      <c r="U39" s="123"/>
      <c r="V39" s="500">
        <v>26</v>
      </c>
      <c r="W39" s="79">
        <v>42398</v>
      </c>
      <c r="X39" s="79">
        <v>42402</v>
      </c>
      <c r="Y39" s="125">
        <f t="shared" si="17"/>
        <v>4</v>
      </c>
      <c r="Z39" s="119" t="s">
        <v>1590</v>
      </c>
      <c r="AA39" s="119" t="s">
        <v>1591</v>
      </c>
      <c r="AB39" s="119" t="s">
        <v>1493</v>
      </c>
      <c r="AC39" s="119" t="s">
        <v>1493</v>
      </c>
      <c r="AD39" s="51" t="s">
        <v>1592</v>
      </c>
      <c r="AE39" s="307">
        <v>860001022</v>
      </c>
      <c r="AF39" s="126" t="s">
        <v>1593</v>
      </c>
      <c r="AG39" s="127">
        <v>33916</v>
      </c>
      <c r="AH39" s="79">
        <v>42398</v>
      </c>
      <c r="AI39" s="308" t="s">
        <v>1594</v>
      </c>
      <c r="AJ39" s="35">
        <v>3000102208</v>
      </c>
      <c r="AK39" s="51" t="s">
        <v>1513</v>
      </c>
      <c r="AL39" s="47"/>
      <c r="AM39" s="47">
        <v>7000000</v>
      </c>
      <c r="AN39" s="125"/>
      <c r="AO39" s="125">
        <f t="shared" si="1"/>
        <v>7000000</v>
      </c>
      <c r="AP39" s="148" t="s">
        <v>22</v>
      </c>
      <c r="AQ39" s="149" t="s">
        <v>68</v>
      </c>
      <c r="AR39" s="149" t="s">
        <v>68</v>
      </c>
      <c r="AS39" s="149" t="s">
        <v>68</v>
      </c>
      <c r="AT39" s="150" t="s">
        <v>68</v>
      </c>
      <c r="AU39" s="79">
        <v>42398</v>
      </c>
      <c r="AV39" s="79">
        <v>42735</v>
      </c>
      <c r="AW39" s="47">
        <f t="shared" si="10"/>
        <v>337</v>
      </c>
      <c r="AX39" s="47"/>
      <c r="AY39" s="207" t="s">
        <v>1595</v>
      </c>
      <c r="AZ39" s="151">
        <f>LOOKUP(AY39,'SUPERVISIONES 2015'!$A$3:$B$1279,'SUPERVISIONES 2015'!$B$3:$B$1279)</f>
        <v>1085254926</v>
      </c>
      <c r="BA39" s="31" t="s">
        <v>1959</v>
      </c>
      <c r="BB39" s="153"/>
      <c r="BC39" s="153"/>
      <c r="BD39" s="154"/>
      <c r="BE39" s="209"/>
      <c r="BF39" s="153"/>
      <c r="BG39" s="154"/>
      <c r="BH39" s="155"/>
      <c r="BI39" s="156"/>
      <c r="BJ39" s="157"/>
      <c r="BK39" s="157"/>
      <c r="BL39" s="158"/>
      <c r="BM39" s="157"/>
      <c r="BN39" s="159"/>
      <c r="BO39" s="159"/>
      <c r="BP39" s="160"/>
      <c r="BQ39" s="161"/>
      <c r="BR39" s="162"/>
      <c r="BS39" s="161"/>
      <c r="BT39" s="163">
        <f t="shared" si="36"/>
        <v>0</v>
      </c>
      <c r="BU39" s="164">
        <f t="shared" si="11"/>
        <v>0</v>
      </c>
      <c r="BV39" s="165">
        <f t="shared" si="37"/>
        <v>7000000</v>
      </c>
      <c r="BW39" s="166"/>
      <c r="BX39" s="166"/>
      <c r="BY39" s="309"/>
      <c r="BZ39" s="166"/>
      <c r="CA39" s="154"/>
      <c r="CB39" s="157"/>
      <c r="CC39" s="156"/>
      <c r="CD39" s="156"/>
      <c r="CE39" s="156"/>
      <c r="CF39" s="157"/>
      <c r="CG39" s="192"/>
      <c r="CH39" s="192"/>
      <c r="CI39" s="193"/>
      <c r="CJ39" s="193"/>
      <c r="CK39" s="193"/>
      <c r="CL39" s="194"/>
      <c r="CM39" s="195">
        <f t="shared" si="38"/>
        <v>42735</v>
      </c>
      <c r="CN39" s="196"/>
      <c r="CO39" s="125"/>
      <c r="CP39" s="194"/>
      <c r="CQ39" s="197" t="e">
        <f>+SUMIFS(#REF!,#REF!,AG39)</f>
        <v>#REF!</v>
      </c>
      <c r="CR39" s="198" t="e">
        <f>+SUMIFS(#REF!,#REF!,BB39)+SUMIFS(#REF!,#REF!,BH39)+SUMIFS(#REF!,#REF!,BN39)</f>
        <v>#REF!</v>
      </c>
      <c r="CS39" s="199" t="e">
        <f t="shared" si="12"/>
        <v>#REF!</v>
      </c>
      <c r="CT39" s="200"/>
      <c r="CU39" s="201" t="str">
        <f t="shared" si="39"/>
        <v>EJECUCIÓN</v>
      </c>
      <c r="CV39" s="202"/>
      <c r="CW39" s="203">
        <f t="shared" si="40"/>
        <v>42398</v>
      </c>
      <c r="CX39" s="201">
        <f t="shared" si="7"/>
        <v>42735</v>
      </c>
      <c r="CY39" s="204">
        <f t="shared" si="13"/>
        <v>337</v>
      </c>
      <c r="CZ39" s="204">
        <f t="shared" si="8"/>
        <v>-121</v>
      </c>
      <c r="DA39" s="205">
        <f t="shared" si="14"/>
        <v>-35.905044510385757</v>
      </c>
      <c r="DB39" s="589"/>
      <c r="DC39" s="204">
        <f t="shared" si="15"/>
        <v>-35.905044510385757</v>
      </c>
      <c r="DD39" s="206" t="e">
        <f t="shared" si="16"/>
        <v>#REF!</v>
      </c>
    </row>
    <row r="40" spans="1:108" s="130" customFormat="1" ht="60" hidden="1" customHeight="1" x14ac:dyDescent="0.25">
      <c r="A40" s="521">
        <f t="shared" si="9"/>
        <v>6460</v>
      </c>
      <c r="B40" s="50" t="s">
        <v>2718</v>
      </c>
      <c r="C40" s="116" t="s">
        <v>2719</v>
      </c>
      <c r="D40" s="499" t="s">
        <v>2721</v>
      </c>
      <c r="E40" s="79">
        <v>42398</v>
      </c>
      <c r="F40" s="118" t="s">
        <v>1628</v>
      </c>
      <c r="G40" s="118" t="s">
        <v>2017</v>
      </c>
      <c r="H40" s="48" t="s">
        <v>2656</v>
      </c>
      <c r="I40" s="48" t="s">
        <v>2656</v>
      </c>
      <c r="J40" s="28" t="s">
        <v>2720</v>
      </c>
      <c r="K40" s="61">
        <v>237</v>
      </c>
      <c r="L40" s="120">
        <v>561115</v>
      </c>
      <c r="M40" s="54"/>
      <c r="N40" s="304">
        <v>6237600</v>
      </c>
      <c r="O40" s="46" t="s">
        <v>2722</v>
      </c>
      <c r="P40" s="57" t="s">
        <v>2723</v>
      </c>
      <c r="Q40" s="305" t="s">
        <v>1488</v>
      </c>
      <c r="R40" s="306" t="s">
        <v>1489</v>
      </c>
      <c r="S40" s="123"/>
      <c r="T40" s="124"/>
      <c r="U40" s="123"/>
      <c r="V40" s="500">
        <v>6460</v>
      </c>
      <c r="W40" s="79">
        <v>42398</v>
      </c>
      <c r="X40" s="79">
        <v>42398</v>
      </c>
      <c r="Y40" s="125">
        <f t="shared" ref="Y40:Y102" si="42">W40-X40</f>
        <v>0</v>
      </c>
      <c r="Z40" s="119" t="s">
        <v>1919</v>
      </c>
      <c r="AA40" s="119" t="s">
        <v>2724</v>
      </c>
      <c r="AB40" s="119" t="s">
        <v>1493</v>
      </c>
      <c r="AC40" s="119" t="s">
        <v>1493</v>
      </c>
      <c r="AD40" s="51" t="s">
        <v>2725</v>
      </c>
      <c r="AE40" s="307">
        <v>900059238</v>
      </c>
      <c r="AF40" s="126" t="s">
        <v>1611</v>
      </c>
      <c r="AG40" s="127">
        <v>34116</v>
      </c>
      <c r="AH40" s="79"/>
      <c r="AI40" s="308"/>
      <c r="AJ40" s="35"/>
      <c r="AK40" s="51"/>
      <c r="AL40" s="47"/>
      <c r="AM40" s="304">
        <v>6237600</v>
      </c>
      <c r="AN40" s="125"/>
      <c r="AO40" s="125">
        <f t="shared" si="1"/>
        <v>6237600</v>
      </c>
      <c r="AP40" s="148"/>
      <c r="AQ40" s="149"/>
      <c r="AR40" s="149"/>
      <c r="AS40" s="149"/>
      <c r="AT40" s="150"/>
      <c r="AU40" s="79">
        <v>42398</v>
      </c>
      <c r="AV40" s="79">
        <v>42420</v>
      </c>
      <c r="AW40" s="47">
        <f>AV40-AU40</f>
        <v>22</v>
      </c>
      <c r="AX40" s="47"/>
      <c r="AY40" s="207"/>
      <c r="AZ40" s="151"/>
      <c r="BA40" s="31"/>
      <c r="BB40" s="153"/>
      <c r="BC40" s="153"/>
      <c r="BD40" s="154"/>
      <c r="BE40" s="209"/>
      <c r="BF40" s="153"/>
      <c r="BG40" s="154"/>
      <c r="BH40" s="155"/>
      <c r="BI40" s="156"/>
      <c r="BJ40" s="157"/>
      <c r="BK40" s="157"/>
      <c r="BL40" s="158"/>
      <c r="BM40" s="157"/>
      <c r="BN40" s="159"/>
      <c r="BO40" s="159"/>
      <c r="BP40" s="160"/>
      <c r="BQ40" s="161"/>
      <c r="BR40" s="162"/>
      <c r="BS40" s="161"/>
      <c r="BT40" s="163"/>
      <c r="BU40" s="164"/>
      <c r="BV40" s="165"/>
      <c r="BW40" s="166"/>
      <c r="BX40" s="166"/>
      <c r="BY40" s="309"/>
      <c r="BZ40" s="166"/>
      <c r="CA40" s="154"/>
      <c r="CB40" s="157"/>
      <c r="CC40" s="156"/>
      <c r="CD40" s="156"/>
      <c r="CE40" s="156"/>
      <c r="CF40" s="157"/>
      <c r="CG40" s="192"/>
      <c r="CH40" s="192"/>
      <c r="CI40" s="193"/>
      <c r="CJ40" s="193"/>
      <c r="CK40" s="193"/>
      <c r="CL40" s="194"/>
      <c r="CM40" s="195">
        <f t="shared" si="38"/>
        <v>42420</v>
      </c>
      <c r="CN40" s="196"/>
      <c r="CO40" s="125"/>
      <c r="CP40" s="194"/>
      <c r="CQ40" s="197"/>
      <c r="CR40" s="198"/>
      <c r="CS40" s="199"/>
      <c r="CT40" s="200"/>
      <c r="CU40" s="201"/>
      <c r="CV40" s="202"/>
      <c r="CW40" s="203">
        <f t="shared" si="40"/>
        <v>42398</v>
      </c>
      <c r="CX40" s="201">
        <f t="shared" si="7"/>
        <v>42420</v>
      </c>
      <c r="CY40" s="204">
        <f t="shared" si="13"/>
        <v>22</v>
      </c>
      <c r="CZ40" s="204">
        <f t="shared" si="8"/>
        <v>-121</v>
      </c>
      <c r="DA40" s="205">
        <f t="shared" si="14"/>
        <v>-550</v>
      </c>
      <c r="DB40" s="589"/>
      <c r="DC40" s="204">
        <f t="shared" si="15"/>
        <v>-550</v>
      </c>
      <c r="DD40" s="206"/>
    </row>
    <row r="41" spans="1:108" s="130" customFormat="1" ht="40.5" customHeight="1" x14ac:dyDescent="0.25">
      <c r="A41" s="521" t="str">
        <f t="shared" si="9"/>
        <v>33</v>
      </c>
      <c r="B41" s="50" t="s">
        <v>1647</v>
      </c>
      <c r="C41" s="116" t="s">
        <v>1642</v>
      </c>
      <c r="D41" s="117" t="s">
        <v>1643</v>
      </c>
      <c r="E41" s="79">
        <v>42402</v>
      </c>
      <c r="F41" s="118" t="s">
        <v>1510</v>
      </c>
      <c r="G41" s="118" t="s">
        <v>1547</v>
      </c>
      <c r="H41" s="48" t="s">
        <v>1486</v>
      </c>
      <c r="I41" s="48" t="s">
        <v>262</v>
      </c>
      <c r="J41" s="28" t="s">
        <v>1644</v>
      </c>
      <c r="K41" s="61">
        <v>231</v>
      </c>
      <c r="L41" s="120">
        <v>801015</v>
      </c>
      <c r="M41" s="54" t="s">
        <v>1645</v>
      </c>
      <c r="N41" s="304">
        <v>42000000</v>
      </c>
      <c r="O41" s="46" t="s">
        <v>1646</v>
      </c>
      <c r="P41" s="57" t="s">
        <v>1496</v>
      </c>
      <c r="Q41" s="305" t="s">
        <v>1488</v>
      </c>
      <c r="R41" s="306" t="s">
        <v>1489</v>
      </c>
      <c r="S41" s="123"/>
      <c r="T41" s="124"/>
      <c r="U41" s="123"/>
      <c r="V41" s="500" t="s">
        <v>1580</v>
      </c>
      <c r="W41" s="79">
        <v>42408</v>
      </c>
      <c r="X41" s="79">
        <v>42409</v>
      </c>
      <c r="Y41" s="125">
        <f t="shared" ref="Y41:Y71" si="43">X41-W41</f>
        <v>1</v>
      </c>
      <c r="Z41" s="119" t="s">
        <v>1590</v>
      </c>
      <c r="AA41" s="119" t="s">
        <v>1887</v>
      </c>
      <c r="AB41" s="119" t="s">
        <v>1493</v>
      </c>
      <c r="AC41" s="119" t="s">
        <v>1493</v>
      </c>
      <c r="AD41" s="51" t="s">
        <v>1888</v>
      </c>
      <c r="AE41" s="466">
        <v>51573271</v>
      </c>
      <c r="AF41" s="126"/>
      <c r="AG41" s="127">
        <v>16316</v>
      </c>
      <c r="AH41" s="79">
        <v>42397</v>
      </c>
      <c r="AI41" s="308" t="s">
        <v>1594</v>
      </c>
      <c r="AJ41" s="35">
        <v>12374898</v>
      </c>
      <c r="AK41" s="51" t="s">
        <v>1889</v>
      </c>
      <c r="AL41" s="47">
        <v>6000000</v>
      </c>
      <c r="AM41" s="47">
        <v>42000000</v>
      </c>
      <c r="AN41" s="125"/>
      <c r="AO41" s="125">
        <v>42000000</v>
      </c>
      <c r="AP41" s="148" t="s">
        <v>22</v>
      </c>
      <c r="AQ41" s="149" t="s">
        <v>68</v>
      </c>
      <c r="AR41" s="149" t="s">
        <v>68</v>
      </c>
      <c r="AS41" s="149" t="s">
        <v>68</v>
      </c>
      <c r="AT41" s="150" t="s">
        <v>68</v>
      </c>
      <c r="AU41" s="79">
        <v>42409</v>
      </c>
      <c r="AV41" s="79">
        <v>42621</v>
      </c>
      <c r="AW41" s="47">
        <v>210</v>
      </c>
      <c r="AX41" s="47"/>
      <c r="AY41" s="415" t="s">
        <v>59</v>
      </c>
      <c r="AZ41" s="151"/>
      <c r="BA41" s="31" t="s">
        <v>2638</v>
      </c>
      <c r="BB41" s="153"/>
      <c r="BC41" s="153"/>
      <c r="BD41" s="154"/>
      <c r="BE41" s="209"/>
      <c r="BF41" s="153"/>
      <c r="BG41" s="154"/>
      <c r="BH41" s="155"/>
      <c r="BI41" s="156"/>
      <c r="BJ41" s="157"/>
      <c r="BK41" s="157"/>
      <c r="BL41" s="158"/>
      <c r="BM41" s="157"/>
      <c r="BN41" s="159"/>
      <c r="BO41" s="159"/>
      <c r="BP41" s="160"/>
      <c r="BQ41" s="161"/>
      <c r="BR41" s="162"/>
      <c r="BS41" s="161"/>
      <c r="BT41" s="163"/>
      <c r="BU41" s="164"/>
      <c r="BV41" s="165"/>
      <c r="BW41" s="166"/>
      <c r="BX41" s="166"/>
      <c r="BY41" s="309"/>
      <c r="BZ41" s="166"/>
      <c r="CA41" s="154"/>
      <c r="CB41" s="157"/>
      <c r="CC41" s="156"/>
      <c r="CD41" s="156"/>
      <c r="CE41" s="156"/>
      <c r="CF41" s="157"/>
      <c r="CG41" s="192"/>
      <c r="CH41" s="192"/>
      <c r="CI41" s="193"/>
      <c r="CJ41" s="193"/>
      <c r="CK41" s="193"/>
      <c r="CL41" s="194"/>
      <c r="CM41" s="195"/>
      <c r="CN41" s="196"/>
      <c r="CO41" s="125"/>
      <c r="CP41" s="194"/>
      <c r="CQ41" s="197"/>
      <c r="CR41" s="198"/>
      <c r="CS41" s="199"/>
      <c r="CT41" s="200"/>
      <c r="CU41" s="201"/>
      <c r="CV41" s="202"/>
      <c r="CW41" s="203"/>
      <c r="CX41" s="201"/>
      <c r="CY41" s="204"/>
      <c r="CZ41" s="204"/>
      <c r="DA41" s="205"/>
      <c r="DB41" s="589"/>
      <c r="DC41" s="204"/>
      <c r="DD41" s="206"/>
    </row>
    <row r="42" spans="1:108" s="130" customFormat="1" ht="49.5" customHeight="1" x14ac:dyDescent="0.25">
      <c r="A42" s="521">
        <f t="shared" si="9"/>
        <v>39</v>
      </c>
      <c r="B42" s="50" t="s">
        <v>1500</v>
      </c>
      <c r="C42" s="116" t="s">
        <v>1953</v>
      </c>
      <c r="D42" s="117" t="s">
        <v>1954</v>
      </c>
      <c r="E42" s="79">
        <v>42405</v>
      </c>
      <c r="F42" s="118" t="s">
        <v>1510</v>
      </c>
      <c r="G42" s="118" t="s">
        <v>1548</v>
      </c>
      <c r="H42" s="48" t="s">
        <v>1486</v>
      </c>
      <c r="I42" s="48" t="s">
        <v>214</v>
      </c>
      <c r="J42" s="28" t="s">
        <v>1955</v>
      </c>
      <c r="K42" s="61">
        <v>95</v>
      </c>
      <c r="L42" s="120">
        <v>821215</v>
      </c>
      <c r="M42" s="54" t="s">
        <v>1587</v>
      </c>
      <c r="N42" s="304">
        <v>3000000</v>
      </c>
      <c r="O42" s="46" t="s">
        <v>1956</v>
      </c>
      <c r="P42" s="57" t="s">
        <v>1589</v>
      </c>
      <c r="Q42" s="305" t="s">
        <v>1488</v>
      </c>
      <c r="R42" s="306" t="s">
        <v>1489</v>
      </c>
      <c r="S42" s="123"/>
      <c r="T42" s="124"/>
      <c r="U42" s="123"/>
      <c r="V42" s="500">
        <v>39</v>
      </c>
      <c r="W42" s="79">
        <v>42418</v>
      </c>
      <c r="X42" s="79">
        <v>42419</v>
      </c>
      <c r="Y42" s="125">
        <f t="shared" si="43"/>
        <v>1</v>
      </c>
      <c r="Z42" s="119" t="s">
        <v>1590</v>
      </c>
      <c r="AA42" s="119" t="s">
        <v>1591</v>
      </c>
      <c r="AB42" s="119" t="s">
        <v>1493</v>
      </c>
      <c r="AC42" s="119" t="s">
        <v>1493</v>
      </c>
      <c r="AD42" s="51" t="s">
        <v>1957</v>
      </c>
      <c r="AE42" s="307">
        <v>860009759</v>
      </c>
      <c r="AF42" s="126" t="s">
        <v>1922</v>
      </c>
      <c r="AG42" s="127">
        <v>44416</v>
      </c>
      <c r="AH42" s="79">
        <v>42418</v>
      </c>
      <c r="AI42" s="308" t="s">
        <v>1594</v>
      </c>
      <c r="AJ42" s="35">
        <v>26906</v>
      </c>
      <c r="AK42" s="51" t="s">
        <v>1902</v>
      </c>
      <c r="AL42" s="47"/>
      <c r="AM42" s="47">
        <v>3000000</v>
      </c>
      <c r="AN42" s="125"/>
      <c r="AO42" s="125">
        <f t="shared" ref="AO42:AO56" si="44">+AM42+AN42</f>
        <v>3000000</v>
      </c>
      <c r="AP42" s="148" t="s">
        <v>22</v>
      </c>
      <c r="AQ42" s="149" t="s">
        <v>68</v>
      </c>
      <c r="AR42" s="149" t="s">
        <v>68</v>
      </c>
      <c r="AS42" s="149" t="s">
        <v>68</v>
      </c>
      <c r="AT42" s="150" t="s">
        <v>68</v>
      </c>
      <c r="AU42" s="79">
        <v>42419</v>
      </c>
      <c r="AV42" s="79">
        <v>42735</v>
      </c>
      <c r="AW42" s="47">
        <f t="shared" ref="AW42:AW48" si="45">AV42-AU42</f>
        <v>316</v>
      </c>
      <c r="AX42" s="47"/>
      <c r="AY42" s="207" t="s">
        <v>1595</v>
      </c>
      <c r="AZ42" s="151">
        <f>LOOKUP(AY42,'SUPERVISIONES 2015'!$A$3:$B$1279,'SUPERVISIONES 2015'!$B$3:$B$1279)</f>
        <v>1085254926</v>
      </c>
      <c r="BA42" s="31" t="s">
        <v>1958</v>
      </c>
      <c r="BB42" s="153"/>
      <c r="BC42" s="153"/>
      <c r="BD42" s="154"/>
      <c r="BE42" s="209"/>
      <c r="BF42" s="153"/>
      <c r="BG42" s="154"/>
      <c r="BH42" s="155"/>
      <c r="BI42" s="156"/>
      <c r="BJ42" s="157"/>
      <c r="BK42" s="157"/>
      <c r="BL42" s="158"/>
      <c r="BM42" s="157"/>
      <c r="BN42" s="159"/>
      <c r="BO42" s="159"/>
      <c r="BP42" s="160"/>
      <c r="BQ42" s="161"/>
      <c r="BR42" s="162"/>
      <c r="BS42" s="161"/>
      <c r="BT42" s="163">
        <f>+AN42</f>
        <v>0</v>
      </c>
      <c r="BU42" s="164">
        <f t="shared" ref="BU42:BU48" si="46">+BD42+BJ42+BP42+BT42</f>
        <v>0</v>
      </c>
      <c r="BV42" s="165">
        <f>+AO42+BU42</f>
        <v>3000000</v>
      </c>
      <c r="BW42" s="166"/>
      <c r="BX42" s="166"/>
      <c r="BY42" s="309"/>
      <c r="BZ42" s="166"/>
      <c r="CA42" s="154"/>
      <c r="CB42" s="157"/>
      <c r="CC42" s="156"/>
      <c r="CD42" s="156"/>
      <c r="CE42" s="156"/>
      <c r="CF42" s="157"/>
      <c r="CG42" s="192"/>
      <c r="CH42" s="192"/>
      <c r="CI42" s="193"/>
      <c r="CJ42" s="193"/>
      <c r="CK42" s="193"/>
      <c r="CL42" s="194"/>
      <c r="CM42" s="195">
        <f>+IF(BX42&gt;AV42,IF(CC42&gt;BX42,IF(CH42&gt;CC42,CH42,CC42),BX42),AV42)</f>
        <v>42735</v>
      </c>
      <c r="CN42" s="196"/>
      <c r="CO42" s="125"/>
      <c r="CP42" s="194"/>
      <c r="CQ42" s="197" t="e">
        <f>+SUMIFS(#REF!,#REF!,AG42)</f>
        <v>#REF!</v>
      </c>
      <c r="CR42" s="198" t="e">
        <f>+SUMIFS(#REF!,#REF!,BB42)+SUMIFS(#REF!,#REF!,BH42)+SUMIFS(#REF!,#REF!,BN42)</f>
        <v>#REF!</v>
      </c>
      <c r="CS42" s="199" t="e">
        <f t="shared" ref="CS42:CS48" si="47">+(CQ42+CR42)/BV42</f>
        <v>#REF!</v>
      </c>
      <c r="CT42" s="200"/>
      <c r="CU42" s="201" t="str">
        <f>+R42</f>
        <v>EJECUCIÓN</v>
      </c>
      <c r="CV42" s="202"/>
      <c r="CW42" s="203">
        <f>+AU42</f>
        <v>42419</v>
      </c>
      <c r="CX42" s="201">
        <f t="shared" ref="CX42:CX48" si="48">+CM42</f>
        <v>42735</v>
      </c>
      <c r="CY42" s="204">
        <f t="shared" ref="CY42:CY48" si="49">+CX42-CW42</f>
        <v>316</v>
      </c>
      <c r="CZ42" s="204">
        <f t="shared" ref="CZ42:CZ48" si="50">+$DB$1-CW42</f>
        <v>-142</v>
      </c>
      <c r="DA42" s="205">
        <f t="shared" ref="DA42:DA48" si="51">+IF(CZ42&gt;=CY42,100,(CZ42/CY42)*100)</f>
        <v>-44.936708860759495</v>
      </c>
      <c r="DB42" s="589"/>
      <c r="DC42" s="204">
        <f t="shared" ref="DC42:DC48" si="52">+DA42</f>
        <v>-44.936708860759495</v>
      </c>
      <c r="DD42" s="206" t="e">
        <f t="shared" ref="DD42:DD48" si="53">+CS42</f>
        <v>#REF!</v>
      </c>
    </row>
    <row r="43" spans="1:108" s="130" customFormat="1" ht="80.25" customHeight="1" x14ac:dyDescent="0.25">
      <c r="A43" s="521">
        <f t="shared" si="9"/>
        <v>35</v>
      </c>
      <c r="B43" s="50" t="s">
        <v>1500</v>
      </c>
      <c r="C43" s="116" t="s">
        <v>1912</v>
      </c>
      <c r="D43" s="117" t="s">
        <v>1913</v>
      </c>
      <c r="E43" s="79">
        <v>42405</v>
      </c>
      <c r="F43" s="118" t="s">
        <v>1510</v>
      </c>
      <c r="G43" s="118" t="s">
        <v>1548</v>
      </c>
      <c r="H43" s="48" t="s">
        <v>1486</v>
      </c>
      <c r="I43" s="48" t="s">
        <v>262</v>
      </c>
      <c r="J43" s="28" t="s">
        <v>1914</v>
      </c>
      <c r="K43" s="61">
        <v>241</v>
      </c>
      <c r="L43" s="120" t="s">
        <v>1915</v>
      </c>
      <c r="M43" s="54" t="s">
        <v>1916</v>
      </c>
      <c r="N43" s="304">
        <v>20000000</v>
      </c>
      <c r="O43" s="46" t="s">
        <v>1917</v>
      </c>
      <c r="P43" s="57" t="s">
        <v>1918</v>
      </c>
      <c r="Q43" s="305" t="s">
        <v>1488</v>
      </c>
      <c r="R43" s="306" t="s">
        <v>1489</v>
      </c>
      <c r="S43" s="123"/>
      <c r="T43" s="124"/>
      <c r="U43" s="123"/>
      <c r="V43" s="500">
        <v>35</v>
      </c>
      <c r="W43" s="79">
        <v>42415</v>
      </c>
      <c r="X43" s="79">
        <v>42415</v>
      </c>
      <c r="Y43" s="125">
        <f t="shared" si="43"/>
        <v>0</v>
      </c>
      <c r="Z43" s="119" t="s">
        <v>1919</v>
      </c>
      <c r="AA43" s="119" t="s">
        <v>1920</v>
      </c>
      <c r="AB43" s="119" t="s">
        <v>1493</v>
      </c>
      <c r="AC43" s="119" t="s">
        <v>1493</v>
      </c>
      <c r="AD43" s="51" t="s">
        <v>1921</v>
      </c>
      <c r="AE43" s="307">
        <v>830041326</v>
      </c>
      <c r="AF43" s="126" t="s">
        <v>1922</v>
      </c>
      <c r="AG43" s="127">
        <v>41316</v>
      </c>
      <c r="AH43" s="79">
        <v>42415</v>
      </c>
      <c r="AI43" s="308" t="s">
        <v>1497</v>
      </c>
      <c r="AJ43" s="35">
        <v>20985688715</v>
      </c>
      <c r="AK43" s="51" t="s">
        <v>1513</v>
      </c>
      <c r="AL43" s="47"/>
      <c r="AM43" s="47">
        <v>20000000</v>
      </c>
      <c r="AN43" s="125"/>
      <c r="AO43" s="125">
        <f t="shared" si="44"/>
        <v>20000000</v>
      </c>
      <c r="AP43" s="148" t="s">
        <v>22</v>
      </c>
      <c r="AQ43" s="149" t="s">
        <v>68</v>
      </c>
      <c r="AR43" s="149" t="s">
        <v>68</v>
      </c>
      <c r="AS43" s="149" t="s">
        <v>68</v>
      </c>
      <c r="AT43" s="150" t="s">
        <v>68</v>
      </c>
      <c r="AU43" s="79">
        <v>42415</v>
      </c>
      <c r="AV43" s="79">
        <v>42627</v>
      </c>
      <c r="AW43" s="47">
        <f t="shared" si="45"/>
        <v>212</v>
      </c>
      <c r="AX43" s="47"/>
      <c r="AY43" s="207" t="s">
        <v>1905</v>
      </c>
      <c r="AZ43" s="151">
        <f>LOOKUP(AY43,'SUPERVISIONES 2015'!$A$3:$B$1279,'SUPERVISIONES 2015'!$B$3:$B$1279)</f>
        <v>79572017</v>
      </c>
      <c r="BA43" s="31" t="s">
        <v>1923</v>
      </c>
      <c r="BB43" s="153"/>
      <c r="BC43" s="153"/>
      <c r="BD43" s="154"/>
      <c r="BE43" s="209"/>
      <c r="BF43" s="153"/>
      <c r="BG43" s="154"/>
      <c r="BH43" s="155"/>
      <c r="BI43" s="156"/>
      <c r="BJ43" s="157"/>
      <c r="BK43" s="157"/>
      <c r="BL43" s="158"/>
      <c r="BM43" s="157"/>
      <c r="BN43" s="159"/>
      <c r="BO43" s="159"/>
      <c r="BP43" s="160"/>
      <c r="BQ43" s="161"/>
      <c r="BR43" s="162"/>
      <c r="BS43" s="161"/>
      <c r="BT43" s="163">
        <f>+AN43</f>
        <v>0</v>
      </c>
      <c r="BU43" s="164">
        <f t="shared" si="46"/>
        <v>0</v>
      </c>
      <c r="BV43" s="165">
        <f>+AO43+BU43</f>
        <v>20000000</v>
      </c>
      <c r="BW43" s="166"/>
      <c r="BX43" s="166"/>
      <c r="BY43" s="309"/>
      <c r="BZ43" s="166"/>
      <c r="CA43" s="154"/>
      <c r="CB43" s="157"/>
      <c r="CC43" s="156"/>
      <c r="CD43" s="156"/>
      <c r="CE43" s="156"/>
      <c r="CF43" s="157"/>
      <c r="CG43" s="192"/>
      <c r="CH43" s="192"/>
      <c r="CI43" s="193"/>
      <c r="CJ43" s="193"/>
      <c r="CK43" s="193"/>
      <c r="CL43" s="194"/>
      <c r="CM43" s="195">
        <f>+IF(BX43&gt;AV43,IF(CC43&gt;BX43,IF(CH43&gt;CC43,CH43,CC43),BX43),AV43)</f>
        <v>42627</v>
      </c>
      <c r="CN43" s="196"/>
      <c r="CO43" s="125"/>
      <c r="CP43" s="194"/>
      <c r="CQ43" s="197" t="e">
        <f>+SUMIFS(#REF!,#REF!,AG43)</f>
        <v>#REF!</v>
      </c>
      <c r="CR43" s="198" t="e">
        <f>+SUMIFS(#REF!,#REF!,BB43)+SUMIFS(#REF!,#REF!,BH43)+SUMIFS(#REF!,#REF!,BN43)</f>
        <v>#REF!</v>
      </c>
      <c r="CS43" s="199" t="e">
        <f t="shared" si="47"/>
        <v>#REF!</v>
      </c>
      <c r="CT43" s="200"/>
      <c r="CU43" s="201" t="str">
        <f>+R43</f>
        <v>EJECUCIÓN</v>
      </c>
      <c r="CV43" s="202"/>
      <c r="CW43" s="203">
        <f>+AU43</f>
        <v>42415</v>
      </c>
      <c r="CX43" s="201">
        <f t="shared" si="48"/>
        <v>42627</v>
      </c>
      <c r="CY43" s="204">
        <f t="shared" si="49"/>
        <v>212</v>
      </c>
      <c r="CZ43" s="204">
        <f t="shared" si="50"/>
        <v>-138</v>
      </c>
      <c r="DA43" s="205">
        <f t="shared" si="51"/>
        <v>-65.094339622641513</v>
      </c>
      <c r="DB43" s="589"/>
      <c r="DC43" s="204">
        <f t="shared" si="52"/>
        <v>-65.094339622641513</v>
      </c>
      <c r="DD43" s="206" t="e">
        <f t="shared" si="53"/>
        <v>#REF!</v>
      </c>
    </row>
    <row r="44" spans="1:108" s="130" customFormat="1" ht="96" customHeight="1" x14ac:dyDescent="0.25">
      <c r="A44" s="521" t="str">
        <f t="shared" si="9"/>
        <v>47</v>
      </c>
      <c r="B44" s="50" t="s">
        <v>1484</v>
      </c>
      <c r="C44" s="116" t="s">
        <v>2056</v>
      </c>
      <c r="D44" s="417">
        <v>42</v>
      </c>
      <c r="E44" s="79">
        <v>42408</v>
      </c>
      <c r="F44" s="118" t="s">
        <v>1510</v>
      </c>
      <c r="G44" s="118" t="s">
        <v>1548</v>
      </c>
      <c r="H44" s="48" t="s">
        <v>2028</v>
      </c>
      <c r="I44" s="48" t="s">
        <v>2028</v>
      </c>
      <c r="J44" s="29" t="s">
        <v>2050</v>
      </c>
      <c r="K44" s="127">
        <v>20</v>
      </c>
      <c r="L44" s="120" t="s">
        <v>1969</v>
      </c>
      <c r="M44" s="120" t="s">
        <v>2051</v>
      </c>
      <c r="N44" s="304">
        <v>18193600</v>
      </c>
      <c r="O44" s="46" t="s">
        <v>2052</v>
      </c>
      <c r="P44" s="57" t="s">
        <v>1553</v>
      </c>
      <c r="Q44" s="305" t="s">
        <v>1488</v>
      </c>
      <c r="R44" s="306" t="s">
        <v>1489</v>
      </c>
      <c r="S44" s="123"/>
      <c r="T44" s="124"/>
      <c r="U44" s="123"/>
      <c r="V44" s="500" t="s">
        <v>2316</v>
      </c>
      <c r="W44" s="79">
        <v>42431</v>
      </c>
      <c r="X44" s="79">
        <v>42433</v>
      </c>
      <c r="Y44" s="125">
        <f t="shared" si="43"/>
        <v>2</v>
      </c>
      <c r="Z44" s="119" t="s">
        <v>2032</v>
      </c>
      <c r="AA44" s="119" t="s">
        <v>2049</v>
      </c>
      <c r="AB44" s="48" t="s">
        <v>1493</v>
      </c>
      <c r="AC44" s="48" t="s">
        <v>1493</v>
      </c>
      <c r="AD44" s="51" t="s">
        <v>2053</v>
      </c>
      <c r="AE44" s="307">
        <v>900115635</v>
      </c>
      <c r="AF44" s="126" t="s">
        <v>2054</v>
      </c>
      <c r="AG44" s="127">
        <v>52916</v>
      </c>
      <c r="AH44" s="79">
        <v>42431</v>
      </c>
      <c r="AI44" s="139" t="s">
        <v>1594</v>
      </c>
      <c r="AJ44" s="35">
        <v>47069994755</v>
      </c>
      <c r="AK44" s="51" t="s">
        <v>2055</v>
      </c>
      <c r="AL44" s="210"/>
      <c r="AM44" s="210">
        <v>18193600</v>
      </c>
      <c r="AN44" s="125"/>
      <c r="AO44" s="125">
        <f t="shared" si="44"/>
        <v>18193600</v>
      </c>
      <c r="AP44" s="148" t="s">
        <v>2057</v>
      </c>
      <c r="AQ44" s="149" t="s">
        <v>2058</v>
      </c>
      <c r="AR44" s="149" t="s">
        <v>2064</v>
      </c>
      <c r="AS44" s="149" t="s">
        <v>2065</v>
      </c>
      <c r="AT44" s="150" t="s">
        <v>68</v>
      </c>
      <c r="AU44" s="79" t="s">
        <v>2114</v>
      </c>
      <c r="AV44" s="79">
        <v>42735</v>
      </c>
      <c r="AW44" s="47" t="e">
        <f t="shared" si="45"/>
        <v>#VALUE!</v>
      </c>
      <c r="AX44" s="47"/>
      <c r="AY44" s="23" t="s">
        <v>90</v>
      </c>
      <c r="AZ44" s="151">
        <f>LOOKUP(AY44,'SUPERVISIONES 2015'!$A$3:$B$1279,'SUPERVISIONES 2015'!$B$3:$B$1279)</f>
        <v>19262345</v>
      </c>
      <c r="BA44" s="407" t="s">
        <v>2059</v>
      </c>
      <c r="BB44" s="152"/>
      <c r="BC44" s="153"/>
      <c r="BD44" s="154"/>
      <c r="BE44" s="154"/>
      <c r="BF44" s="153"/>
      <c r="BG44" s="154"/>
      <c r="BH44" s="155"/>
      <c r="BI44" s="156"/>
      <c r="BJ44" s="157"/>
      <c r="BK44" s="157"/>
      <c r="BL44" s="158"/>
      <c r="BM44" s="157"/>
      <c r="BN44" s="159"/>
      <c r="BO44" s="159"/>
      <c r="BP44" s="160"/>
      <c r="BQ44" s="161"/>
      <c r="BR44" s="162"/>
      <c r="BS44" s="161"/>
      <c r="BT44" s="163">
        <f t="shared" ref="BT44:BT45" si="54">+AN44</f>
        <v>0</v>
      </c>
      <c r="BU44" s="164">
        <f t="shared" si="46"/>
        <v>0</v>
      </c>
      <c r="BV44" s="165">
        <f t="shared" ref="BV44:BV45" si="55">+AO44+BU44</f>
        <v>18193600</v>
      </c>
      <c r="BW44" s="166"/>
      <c r="BX44" s="166"/>
      <c r="BY44" s="166"/>
      <c r="BZ44" s="166"/>
      <c r="CA44" s="154"/>
      <c r="CB44" s="156"/>
      <c r="CC44" s="156"/>
      <c r="CD44" s="156"/>
      <c r="CE44" s="156"/>
      <c r="CF44" s="157"/>
      <c r="CG44" s="192"/>
      <c r="CH44" s="192"/>
      <c r="CI44" s="193"/>
      <c r="CJ44" s="193"/>
      <c r="CK44" s="193"/>
      <c r="CL44" s="194"/>
      <c r="CM44" s="195">
        <f t="shared" ref="CM44:CM45" si="56">+IF(BX44&gt;AV44,IF(CC44&gt;BX44,IF(CH44&gt;CC44,CH44,CC44),BX44),AV44)</f>
        <v>42735</v>
      </c>
      <c r="CN44" s="196"/>
      <c r="CO44" s="125"/>
      <c r="CP44" s="194"/>
      <c r="CQ44" s="197" t="e">
        <f>+SUMIFS(#REF!,#REF!,AG44)</f>
        <v>#REF!</v>
      </c>
      <c r="CR44" s="198" t="e">
        <f>+SUMIFS(#REF!,#REF!,BB44)+SUMIFS(#REF!,#REF!,BH44)+SUMIFS(#REF!,#REF!,BN44)</f>
        <v>#REF!</v>
      </c>
      <c r="CS44" s="199" t="e">
        <f t="shared" si="47"/>
        <v>#REF!</v>
      </c>
      <c r="CT44" s="200"/>
      <c r="CU44" s="201" t="str">
        <f t="shared" ref="CU44:CU45" si="57">+R44</f>
        <v>EJECUCIÓN</v>
      </c>
      <c r="CV44" s="202"/>
      <c r="CW44" s="203" t="str">
        <f t="shared" ref="CW44:CW45" si="58">+AU44</f>
        <v xml:space="preserve">NO HAY ACTA DE INICIO  TODAVIA </v>
      </c>
      <c r="CX44" s="201">
        <f t="shared" si="48"/>
        <v>42735</v>
      </c>
      <c r="CY44" s="204" t="e">
        <f t="shared" si="49"/>
        <v>#VALUE!</v>
      </c>
      <c r="CZ44" s="204" t="e">
        <f t="shared" si="50"/>
        <v>#VALUE!</v>
      </c>
      <c r="DA44" s="205" t="e">
        <f t="shared" si="51"/>
        <v>#VALUE!</v>
      </c>
      <c r="DB44" s="589"/>
      <c r="DC44" s="204" t="e">
        <f t="shared" si="52"/>
        <v>#VALUE!</v>
      </c>
      <c r="DD44" s="206" t="e">
        <f t="shared" si="53"/>
        <v>#REF!</v>
      </c>
    </row>
    <row r="45" spans="1:108" s="130" customFormat="1" ht="96.75" customHeight="1" x14ac:dyDescent="0.25">
      <c r="A45" s="521" t="str">
        <f t="shared" si="9"/>
        <v>44</v>
      </c>
      <c r="B45" s="50" t="s">
        <v>1484</v>
      </c>
      <c r="C45" s="116" t="s">
        <v>2085</v>
      </c>
      <c r="D45" s="417">
        <v>43</v>
      </c>
      <c r="E45" s="79">
        <v>42408</v>
      </c>
      <c r="F45" s="118" t="s">
        <v>1510</v>
      </c>
      <c r="G45" s="118" t="s">
        <v>1548</v>
      </c>
      <c r="H45" s="48" t="s">
        <v>2028</v>
      </c>
      <c r="I45" s="48" t="s">
        <v>2028</v>
      </c>
      <c r="J45" s="29" t="s">
        <v>2060</v>
      </c>
      <c r="K45" s="127">
        <v>19</v>
      </c>
      <c r="L45" s="120" t="s">
        <v>1969</v>
      </c>
      <c r="M45" s="120" t="s">
        <v>2051</v>
      </c>
      <c r="N45" s="304">
        <v>169700000</v>
      </c>
      <c r="O45" s="46" t="s">
        <v>2061</v>
      </c>
      <c r="P45" s="57" t="s">
        <v>1553</v>
      </c>
      <c r="Q45" s="305" t="s">
        <v>1488</v>
      </c>
      <c r="R45" s="306" t="s">
        <v>1489</v>
      </c>
      <c r="S45" s="123"/>
      <c r="T45" s="124"/>
      <c r="U45" s="123"/>
      <c r="V45" s="500" t="s">
        <v>2197</v>
      </c>
      <c r="W45" s="79">
        <v>42429</v>
      </c>
      <c r="X45" s="79">
        <v>42430</v>
      </c>
      <c r="Y45" s="125">
        <f t="shared" si="43"/>
        <v>1</v>
      </c>
      <c r="Z45" s="119" t="s">
        <v>2032</v>
      </c>
      <c r="AA45" s="119" t="s">
        <v>2049</v>
      </c>
      <c r="AB45" s="48" t="s">
        <v>1493</v>
      </c>
      <c r="AC45" s="48" t="s">
        <v>1493</v>
      </c>
      <c r="AD45" s="51" t="s">
        <v>2062</v>
      </c>
      <c r="AE45" s="307">
        <v>830025306</v>
      </c>
      <c r="AF45" s="126" t="s">
        <v>2031</v>
      </c>
      <c r="AG45" s="127">
        <v>52516</v>
      </c>
      <c r="AH45" s="79">
        <v>42429</v>
      </c>
      <c r="AI45" s="139" t="s">
        <v>1594</v>
      </c>
      <c r="AJ45" s="35">
        <v>18393322320</v>
      </c>
      <c r="AK45" s="51" t="s">
        <v>2047</v>
      </c>
      <c r="AL45" s="210"/>
      <c r="AM45" s="210">
        <v>169700000</v>
      </c>
      <c r="AN45" s="125"/>
      <c r="AO45" s="125">
        <f t="shared" si="44"/>
        <v>169700000</v>
      </c>
      <c r="AP45" s="148" t="s">
        <v>2057</v>
      </c>
      <c r="AQ45" s="149" t="s">
        <v>2058</v>
      </c>
      <c r="AR45" s="149" t="s">
        <v>2064</v>
      </c>
      <c r="AS45" s="149" t="s">
        <v>2065</v>
      </c>
      <c r="AT45" s="150" t="s">
        <v>68</v>
      </c>
      <c r="AU45" s="79" t="s">
        <v>2114</v>
      </c>
      <c r="AV45" s="79">
        <v>42735</v>
      </c>
      <c r="AW45" s="47" t="e">
        <f t="shared" si="45"/>
        <v>#VALUE!</v>
      </c>
      <c r="AX45" s="47"/>
      <c r="AY45" s="23" t="s">
        <v>90</v>
      </c>
      <c r="AZ45" s="151">
        <f>LOOKUP(AY45,'SUPERVISIONES 2015'!$A$3:$B$1279,'SUPERVISIONES 2015'!$B$3:$B$1279)</f>
        <v>19262345</v>
      </c>
      <c r="BA45" s="413" t="s">
        <v>2063</v>
      </c>
      <c r="BB45" s="152"/>
      <c r="BC45" s="153"/>
      <c r="BD45" s="154"/>
      <c r="BE45" s="154"/>
      <c r="BF45" s="153"/>
      <c r="BG45" s="154"/>
      <c r="BH45" s="155"/>
      <c r="BI45" s="156"/>
      <c r="BJ45" s="157"/>
      <c r="BK45" s="157"/>
      <c r="BL45" s="158"/>
      <c r="BM45" s="157"/>
      <c r="BN45" s="159"/>
      <c r="BO45" s="159"/>
      <c r="BP45" s="160"/>
      <c r="BQ45" s="161"/>
      <c r="BR45" s="162"/>
      <c r="BS45" s="161"/>
      <c r="BT45" s="163">
        <f t="shared" si="54"/>
        <v>0</v>
      </c>
      <c r="BU45" s="164">
        <f t="shared" si="46"/>
        <v>0</v>
      </c>
      <c r="BV45" s="165">
        <f t="shared" si="55"/>
        <v>169700000</v>
      </c>
      <c r="BW45" s="166"/>
      <c r="BX45" s="166"/>
      <c r="BY45" s="166"/>
      <c r="BZ45" s="166"/>
      <c r="CA45" s="154"/>
      <c r="CB45" s="156"/>
      <c r="CC45" s="156"/>
      <c r="CD45" s="156"/>
      <c r="CE45" s="156"/>
      <c r="CF45" s="157"/>
      <c r="CG45" s="192"/>
      <c r="CH45" s="192"/>
      <c r="CI45" s="193"/>
      <c r="CJ45" s="193"/>
      <c r="CK45" s="193"/>
      <c r="CL45" s="194"/>
      <c r="CM45" s="195">
        <f t="shared" si="56"/>
        <v>42735</v>
      </c>
      <c r="CN45" s="196"/>
      <c r="CO45" s="125"/>
      <c r="CP45" s="194"/>
      <c r="CQ45" s="197" t="e">
        <f>+SUMIFS(#REF!,#REF!,AG45)</f>
        <v>#REF!</v>
      </c>
      <c r="CR45" s="198" t="e">
        <f>+SUMIFS(#REF!,#REF!,BB45)+SUMIFS(#REF!,#REF!,BH45)+SUMIFS(#REF!,#REF!,BN45)</f>
        <v>#REF!</v>
      </c>
      <c r="CS45" s="199" t="e">
        <f t="shared" si="47"/>
        <v>#REF!</v>
      </c>
      <c r="CT45" s="200"/>
      <c r="CU45" s="201" t="str">
        <f t="shared" si="57"/>
        <v>EJECUCIÓN</v>
      </c>
      <c r="CV45" s="202"/>
      <c r="CW45" s="203" t="str">
        <f t="shared" si="58"/>
        <v xml:space="preserve">NO HAY ACTA DE INICIO  TODAVIA </v>
      </c>
      <c r="CX45" s="201">
        <f t="shared" si="48"/>
        <v>42735</v>
      </c>
      <c r="CY45" s="204" t="e">
        <f t="shared" si="49"/>
        <v>#VALUE!</v>
      </c>
      <c r="CZ45" s="204" t="e">
        <f t="shared" si="50"/>
        <v>#VALUE!</v>
      </c>
      <c r="DA45" s="205" t="e">
        <f t="shared" si="51"/>
        <v>#VALUE!</v>
      </c>
      <c r="DB45" s="589"/>
      <c r="DC45" s="204" t="e">
        <f t="shared" si="52"/>
        <v>#VALUE!</v>
      </c>
      <c r="DD45" s="206" t="e">
        <f t="shared" si="53"/>
        <v>#REF!</v>
      </c>
    </row>
    <row r="46" spans="1:108" s="130" customFormat="1" ht="96" customHeight="1" x14ac:dyDescent="0.25">
      <c r="A46" s="521">
        <f t="shared" si="9"/>
        <v>41</v>
      </c>
      <c r="B46" s="50" t="s">
        <v>1654</v>
      </c>
      <c r="C46" s="116" t="s">
        <v>2198</v>
      </c>
      <c r="D46" s="117" t="s">
        <v>2197</v>
      </c>
      <c r="E46" s="79">
        <v>42408</v>
      </c>
      <c r="F46" s="118" t="s">
        <v>1510</v>
      </c>
      <c r="G46" s="118" t="s">
        <v>1547</v>
      </c>
      <c r="H46" s="48" t="s">
        <v>1486</v>
      </c>
      <c r="I46" s="48" t="s">
        <v>1846</v>
      </c>
      <c r="J46" s="28" t="s">
        <v>2635</v>
      </c>
      <c r="K46" s="61">
        <v>157</v>
      </c>
      <c r="L46" s="120">
        <v>80111600</v>
      </c>
      <c r="M46" s="120" t="s">
        <v>2199</v>
      </c>
      <c r="N46" s="304">
        <v>12000000</v>
      </c>
      <c r="O46" s="46">
        <v>17416</v>
      </c>
      <c r="P46" s="57" t="s">
        <v>2200</v>
      </c>
      <c r="Q46" s="305" t="s">
        <v>1488</v>
      </c>
      <c r="R46" s="306" t="s">
        <v>2156</v>
      </c>
      <c r="S46" s="123"/>
      <c r="T46" s="124"/>
      <c r="U46" s="123"/>
      <c r="V46" s="500">
        <v>41</v>
      </c>
      <c r="W46" s="79">
        <v>42422</v>
      </c>
      <c r="X46" s="79">
        <v>42423</v>
      </c>
      <c r="Y46" s="125">
        <f t="shared" si="43"/>
        <v>1</v>
      </c>
      <c r="Z46" s="119" t="s">
        <v>1590</v>
      </c>
      <c r="AA46" s="119" t="s">
        <v>2201</v>
      </c>
      <c r="AB46" s="119" t="s">
        <v>1493</v>
      </c>
      <c r="AC46" s="119" t="s">
        <v>1493</v>
      </c>
      <c r="AD46" s="51" t="s">
        <v>2202</v>
      </c>
      <c r="AE46" s="307">
        <v>51727720</v>
      </c>
      <c r="AF46" s="126"/>
      <c r="AG46" s="127">
        <v>45816</v>
      </c>
      <c r="AH46" s="79">
        <v>42422</v>
      </c>
      <c r="AI46" s="308" t="s">
        <v>1497</v>
      </c>
      <c r="AJ46" s="35">
        <v>8000286883</v>
      </c>
      <c r="AK46" s="51" t="s">
        <v>1828</v>
      </c>
      <c r="AL46" s="47"/>
      <c r="AM46" s="47">
        <v>12000000</v>
      </c>
      <c r="AN46" s="125"/>
      <c r="AO46" s="125">
        <f t="shared" si="44"/>
        <v>12000000</v>
      </c>
      <c r="AP46" s="148" t="s">
        <v>22</v>
      </c>
      <c r="AQ46" s="149" t="s">
        <v>68</v>
      </c>
      <c r="AR46" s="149" t="s">
        <v>68</v>
      </c>
      <c r="AS46" s="149" t="s">
        <v>68</v>
      </c>
      <c r="AT46" s="150" t="s">
        <v>68</v>
      </c>
      <c r="AU46" s="79">
        <v>42422</v>
      </c>
      <c r="AV46" s="79">
        <v>42735</v>
      </c>
      <c r="AW46" s="47"/>
      <c r="AX46" s="47"/>
      <c r="AY46" s="26" t="s">
        <v>62</v>
      </c>
      <c r="AZ46" s="151">
        <v>21094954</v>
      </c>
      <c r="BA46" s="31" t="s">
        <v>2639</v>
      </c>
      <c r="BB46" s="153"/>
      <c r="BC46" s="153"/>
      <c r="BD46" s="154"/>
      <c r="BE46" s="209"/>
      <c r="BF46" s="153"/>
      <c r="BG46" s="154"/>
      <c r="BH46" s="155"/>
      <c r="BI46" s="156"/>
      <c r="BJ46" s="157"/>
      <c r="BK46" s="157"/>
      <c r="BL46" s="158"/>
      <c r="BM46" s="157"/>
      <c r="BN46" s="159"/>
      <c r="BO46" s="159"/>
      <c r="BP46" s="160"/>
      <c r="BQ46" s="161"/>
      <c r="BR46" s="162"/>
      <c r="BS46" s="161"/>
      <c r="BT46" s="163"/>
      <c r="BU46" s="164"/>
      <c r="BV46" s="47">
        <v>12000000</v>
      </c>
      <c r="BW46" s="166"/>
      <c r="BX46" s="166"/>
      <c r="BY46" s="309"/>
      <c r="BZ46" s="166"/>
      <c r="CA46" s="154"/>
      <c r="CB46" s="157"/>
      <c r="CC46" s="156"/>
      <c r="CD46" s="156"/>
      <c r="CE46" s="156"/>
      <c r="CF46" s="157"/>
      <c r="CG46" s="192"/>
      <c r="CH46" s="192"/>
      <c r="CI46" s="193"/>
      <c r="CJ46" s="193"/>
      <c r="CK46" s="193"/>
      <c r="CL46" s="194"/>
      <c r="CM46" s="195">
        <v>42735</v>
      </c>
      <c r="CN46" s="196"/>
      <c r="CO46" s="125"/>
      <c r="CP46" s="194"/>
      <c r="CQ46" s="197"/>
      <c r="CR46" s="198"/>
      <c r="CS46" s="199"/>
      <c r="CT46" s="200"/>
      <c r="CU46" s="201" t="str">
        <f>+R46</f>
        <v>EJECUCION</v>
      </c>
      <c r="CV46" s="202"/>
      <c r="CW46" s="79">
        <v>42422</v>
      </c>
      <c r="CX46" s="201">
        <v>42735</v>
      </c>
      <c r="CY46" s="204"/>
      <c r="CZ46" s="204"/>
      <c r="DA46" s="205"/>
      <c r="DB46" s="589"/>
      <c r="DC46" s="204"/>
      <c r="DD46" s="206"/>
    </row>
    <row r="47" spans="1:108" s="130" customFormat="1" ht="114.75" x14ac:dyDescent="0.25">
      <c r="A47" s="521" t="str">
        <f t="shared" si="9"/>
        <v>45</v>
      </c>
      <c r="B47" s="50" t="s">
        <v>1654</v>
      </c>
      <c r="C47" s="116" t="s">
        <v>1931</v>
      </c>
      <c r="D47" s="117" t="s">
        <v>1938</v>
      </c>
      <c r="E47" s="79">
        <v>42409</v>
      </c>
      <c r="F47" s="118" t="s">
        <v>1510</v>
      </c>
      <c r="G47" s="118" t="s">
        <v>1547</v>
      </c>
      <c r="H47" s="48" t="s">
        <v>1486</v>
      </c>
      <c r="I47" s="48" t="s">
        <v>1846</v>
      </c>
      <c r="J47" s="28" t="s">
        <v>1932</v>
      </c>
      <c r="K47" s="127">
        <v>203</v>
      </c>
      <c r="L47" s="120">
        <v>80161500</v>
      </c>
      <c r="M47" s="120" t="s">
        <v>1933</v>
      </c>
      <c r="N47" s="304" t="s">
        <v>1934</v>
      </c>
      <c r="O47" s="46" t="s">
        <v>1935</v>
      </c>
      <c r="P47" s="57" t="s">
        <v>1496</v>
      </c>
      <c r="Q47" s="305" t="s">
        <v>1488</v>
      </c>
      <c r="R47" s="306" t="s">
        <v>1489</v>
      </c>
      <c r="S47" s="123"/>
      <c r="T47" s="124"/>
      <c r="U47" s="123"/>
      <c r="V47" s="500" t="s">
        <v>1938</v>
      </c>
      <c r="W47" s="79">
        <v>42416</v>
      </c>
      <c r="X47" s="79">
        <v>42416</v>
      </c>
      <c r="Y47" s="125">
        <f t="shared" si="43"/>
        <v>0</v>
      </c>
      <c r="Z47" s="119" t="s">
        <v>1590</v>
      </c>
      <c r="AA47" s="119" t="s">
        <v>1936</v>
      </c>
      <c r="AB47" s="119" t="s">
        <v>1493</v>
      </c>
      <c r="AC47" s="119" t="s">
        <v>1493</v>
      </c>
      <c r="AD47" s="51" t="s">
        <v>1937</v>
      </c>
      <c r="AE47" s="307">
        <v>52985088</v>
      </c>
      <c r="AF47" s="126"/>
      <c r="AG47" s="127">
        <v>42816</v>
      </c>
      <c r="AH47" s="79">
        <v>42416</v>
      </c>
      <c r="AI47" s="308" t="s">
        <v>1497</v>
      </c>
      <c r="AJ47" s="33">
        <v>40649067840</v>
      </c>
      <c r="AK47" s="51" t="s">
        <v>1513</v>
      </c>
      <c r="AL47" s="47"/>
      <c r="AM47" s="47">
        <v>3900000</v>
      </c>
      <c r="AN47" s="125"/>
      <c r="AO47" s="125">
        <f t="shared" si="44"/>
        <v>3900000</v>
      </c>
      <c r="AP47" s="148" t="s">
        <v>22</v>
      </c>
      <c r="AQ47" s="149" t="s">
        <v>68</v>
      </c>
      <c r="AR47" s="149" t="s">
        <v>68</v>
      </c>
      <c r="AS47" s="149" t="s">
        <v>68</v>
      </c>
      <c r="AT47" s="150" t="s">
        <v>68</v>
      </c>
      <c r="AU47" s="79">
        <v>42416</v>
      </c>
      <c r="AV47" s="79">
        <v>42506</v>
      </c>
      <c r="AW47" s="47">
        <f t="shared" si="45"/>
        <v>90</v>
      </c>
      <c r="AX47" s="47"/>
      <c r="AY47" s="26" t="s">
        <v>1943</v>
      </c>
      <c r="AZ47" s="151">
        <f>LOOKUP(AY47,'SUPERVISIONES 2015'!$A$3:$B$1279,'SUPERVISIONES 2015'!$B$3:$B$1279)</f>
        <v>52260482</v>
      </c>
      <c r="BA47" s="31" t="s">
        <v>2640</v>
      </c>
      <c r="BB47" s="153"/>
      <c r="BC47" s="153"/>
      <c r="BD47" s="154"/>
      <c r="BE47" s="189"/>
      <c r="BF47" s="153"/>
      <c r="BG47" s="154"/>
      <c r="BH47" s="155"/>
      <c r="BI47" s="156"/>
      <c r="BJ47" s="157"/>
      <c r="BK47" s="157"/>
      <c r="BL47" s="158"/>
      <c r="BM47" s="157"/>
      <c r="BN47" s="159"/>
      <c r="BO47" s="159"/>
      <c r="BP47" s="160"/>
      <c r="BQ47" s="161"/>
      <c r="BR47" s="162"/>
      <c r="BS47" s="161"/>
      <c r="BT47" s="163">
        <f>+AN47</f>
        <v>0</v>
      </c>
      <c r="BU47" s="164">
        <f t="shared" si="46"/>
        <v>0</v>
      </c>
      <c r="BV47" s="165">
        <f>+AO47+BU47</f>
        <v>3900000</v>
      </c>
      <c r="BW47" s="166"/>
      <c r="BX47" s="166"/>
      <c r="BY47" s="309"/>
      <c r="BZ47" s="166"/>
      <c r="CA47" s="154"/>
      <c r="CB47" s="156"/>
      <c r="CC47" s="156"/>
      <c r="CD47" s="191"/>
      <c r="CE47" s="156"/>
      <c r="CF47" s="157"/>
      <c r="CG47" s="192"/>
      <c r="CH47" s="192"/>
      <c r="CI47" s="193"/>
      <c r="CJ47" s="193"/>
      <c r="CK47" s="193"/>
      <c r="CL47" s="194"/>
      <c r="CM47" s="195">
        <f>+IF(BX47&gt;AV47,IF(CC47&gt;BX47,IF(CH47&gt;CC47,CH47,CC47),BX47),AV47)</f>
        <v>42506</v>
      </c>
      <c r="CN47" s="196"/>
      <c r="CO47" s="125"/>
      <c r="CP47" s="194"/>
      <c r="CQ47" s="197" t="e">
        <f>+SUMIFS(#REF!,#REF!,AG47)</f>
        <v>#REF!</v>
      </c>
      <c r="CR47" s="198" t="e">
        <f>+SUMIFS(#REF!,#REF!,BB47)+SUMIFS(#REF!,#REF!,BH47)+SUMIFS(#REF!,#REF!,BN47)</f>
        <v>#REF!</v>
      </c>
      <c r="CS47" s="199" t="e">
        <f t="shared" si="47"/>
        <v>#REF!</v>
      </c>
      <c r="CT47" s="200"/>
      <c r="CU47" s="201" t="str">
        <f>+R47</f>
        <v>EJECUCIÓN</v>
      </c>
      <c r="CV47" s="202"/>
      <c r="CW47" s="203">
        <f>+AU47</f>
        <v>42416</v>
      </c>
      <c r="CX47" s="201">
        <f t="shared" si="48"/>
        <v>42506</v>
      </c>
      <c r="CY47" s="204">
        <f t="shared" si="49"/>
        <v>90</v>
      </c>
      <c r="CZ47" s="204">
        <f t="shared" si="50"/>
        <v>-139</v>
      </c>
      <c r="DA47" s="205">
        <f t="shared" si="51"/>
        <v>-154.44444444444446</v>
      </c>
      <c r="DB47" s="589"/>
      <c r="DC47" s="204">
        <f t="shared" si="52"/>
        <v>-154.44444444444446</v>
      </c>
      <c r="DD47" s="206" t="e">
        <f t="shared" si="53"/>
        <v>#REF!</v>
      </c>
    </row>
    <row r="48" spans="1:108" s="130" customFormat="1" ht="114.75" x14ac:dyDescent="0.25">
      <c r="A48" s="521" t="str">
        <f t="shared" si="9"/>
        <v>37</v>
      </c>
      <c r="B48" s="50" t="s">
        <v>1654</v>
      </c>
      <c r="C48" s="116" t="s">
        <v>1939</v>
      </c>
      <c r="D48" s="117" t="s">
        <v>1940</v>
      </c>
      <c r="E48" s="79">
        <v>42409</v>
      </c>
      <c r="F48" s="118" t="s">
        <v>1510</v>
      </c>
      <c r="G48" s="118" t="s">
        <v>1547</v>
      </c>
      <c r="H48" s="48" t="s">
        <v>1486</v>
      </c>
      <c r="I48" s="48" t="s">
        <v>1846</v>
      </c>
      <c r="J48" s="28" t="s">
        <v>1932</v>
      </c>
      <c r="K48" s="61">
        <v>204</v>
      </c>
      <c r="L48" s="120">
        <v>80161500</v>
      </c>
      <c r="M48" s="120" t="s">
        <v>1933</v>
      </c>
      <c r="N48" s="304" t="s">
        <v>1934</v>
      </c>
      <c r="O48" s="46" t="s">
        <v>1941</v>
      </c>
      <c r="P48" s="57" t="s">
        <v>1496</v>
      </c>
      <c r="Q48" s="305" t="s">
        <v>1488</v>
      </c>
      <c r="R48" s="306" t="s">
        <v>1489</v>
      </c>
      <c r="S48" s="123"/>
      <c r="T48" s="124"/>
      <c r="U48" s="123"/>
      <c r="V48" s="500" t="s">
        <v>1583</v>
      </c>
      <c r="W48" s="79">
        <v>42416</v>
      </c>
      <c r="X48" s="79">
        <v>42416</v>
      </c>
      <c r="Y48" s="125">
        <f t="shared" si="43"/>
        <v>0</v>
      </c>
      <c r="Z48" s="119" t="s">
        <v>1590</v>
      </c>
      <c r="AA48" s="119" t="s">
        <v>1936</v>
      </c>
      <c r="AB48" s="119" t="s">
        <v>1493</v>
      </c>
      <c r="AC48" s="119" t="s">
        <v>1493</v>
      </c>
      <c r="AD48" s="51" t="s">
        <v>1942</v>
      </c>
      <c r="AE48" s="307">
        <v>52065735</v>
      </c>
      <c r="AF48" s="126"/>
      <c r="AG48" s="127">
        <v>42916</v>
      </c>
      <c r="AH48" s="79">
        <v>42416</v>
      </c>
      <c r="AI48" s="308" t="s">
        <v>1497</v>
      </c>
      <c r="AJ48" s="35">
        <v>24024324582</v>
      </c>
      <c r="AK48" s="51" t="s">
        <v>1768</v>
      </c>
      <c r="AL48" s="47"/>
      <c r="AM48" s="47">
        <v>3900000</v>
      </c>
      <c r="AN48" s="125"/>
      <c r="AO48" s="125">
        <f t="shared" si="44"/>
        <v>3900000</v>
      </c>
      <c r="AP48" s="148" t="s">
        <v>22</v>
      </c>
      <c r="AQ48" s="149" t="s">
        <v>68</v>
      </c>
      <c r="AR48" s="149" t="s">
        <v>68</v>
      </c>
      <c r="AS48" s="149" t="s">
        <v>68</v>
      </c>
      <c r="AT48" s="150" t="s">
        <v>68</v>
      </c>
      <c r="AU48" s="79">
        <v>42416</v>
      </c>
      <c r="AV48" s="79">
        <v>42506</v>
      </c>
      <c r="AW48" s="47">
        <f t="shared" si="45"/>
        <v>90</v>
      </c>
      <c r="AX48" s="47"/>
      <c r="AY48" s="26" t="s">
        <v>1943</v>
      </c>
      <c r="AZ48" s="151">
        <f>LOOKUP(AY48,'SUPERVISIONES 2015'!$A$3:$B$1279,'SUPERVISIONES 2015'!$B$3:$B$1279)</f>
        <v>52260482</v>
      </c>
      <c r="BA48" s="31" t="s">
        <v>2640</v>
      </c>
      <c r="BB48" s="153"/>
      <c r="BC48" s="153"/>
      <c r="BD48" s="154"/>
      <c r="BE48" s="209"/>
      <c r="BF48" s="153"/>
      <c r="BG48" s="154"/>
      <c r="BH48" s="155"/>
      <c r="BI48" s="156"/>
      <c r="BJ48" s="157"/>
      <c r="BK48" s="157"/>
      <c r="BL48" s="158"/>
      <c r="BM48" s="157"/>
      <c r="BN48" s="159"/>
      <c r="BO48" s="159"/>
      <c r="BP48" s="160"/>
      <c r="BQ48" s="161"/>
      <c r="BR48" s="162"/>
      <c r="BS48" s="161"/>
      <c r="BT48" s="163">
        <f>+AN48</f>
        <v>0</v>
      </c>
      <c r="BU48" s="164">
        <f t="shared" si="46"/>
        <v>0</v>
      </c>
      <c r="BV48" s="165">
        <f>+AO48+BU48</f>
        <v>3900000</v>
      </c>
      <c r="BW48" s="166"/>
      <c r="BX48" s="166"/>
      <c r="BY48" s="309"/>
      <c r="BZ48" s="166"/>
      <c r="CA48" s="154"/>
      <c r="CB48" s="157"/>
      <c r="CC48" s="156"/>
      <c r="CD48" s="156"/>
      <c r="CE48" s="156"/>
      <c r="CF48" s="157"/>
      <c r="CG48" s="192"/>
      <c r="CH48" s="192"/>
      <c r="CI48" s="193"/>
      <c r="CJ48" s="193"/>
      <c r="CK48" s="193"/>
      <c r="CL48" s="194"/>
      <c r="CM48" s="195">
        <f>+IF(BX48&gt;AV48,IF(CC48&gt;BX48,IF(CH48&gt;CC48,CH48,CC48),BX48),AV48)</f>
        <v>42506</v>
      </c>
      <c r="CN48" s="196"/>
      <c r="CO48" s="125"/>
      <c r="CP48" s="194"/>
      <c r="CQ48" s="197" t="e">
        <f>+SUMIFS(#REF!,#REF!,AG48)</f>
        <v>#REF!</v>
      </c>
      <c r="CR48" s="198" t="e">
        <f>+SUMIFS(#REF!,#REF!,BB48)+SUMIFS(#REF!,#REF!,BH48)+SUMIFS(#REF!,#REF!,BN48)</f>
        <v>#REF!</v>
      </c>
      <c r="CS48" s="199" t="e">
        <f t="shared" si="47"/>
        <v>#REF!</v>
      </c>
      <c r="CT48" s="200"/>
      <c r="CU48" s="201" t="str">
        <f>+R48</f>
        <v>EJECUCIÓN</v>
      </c>
      <c r="CV48" s="202"/>
      <c r="CW48" s="203">
        <f>+AU48</f>
        <v>42416</v>
      </c>
      <c r="CX48" s="201">
        <f t="shared" si="48"/>
        <v>42506</v>
      </c>
      <c r="CY48" s="204">
        <f t="shared" si="49"/>
        <v>90</v>
      </c>
      <c r="CZ48" s="204">
        <f t="shared" si="50"/>
        <v>-139</v>
      </c>
      <c r="DA48" s="205">
        <f t="shared" si="51"/>
        <v>-154.44444444444446</v>
      </c>
      <c r="DB48" s="589"/>
      <c r="DC48" s="204">
        <f t="shared" si="52"/>
        <v>-154.44444444444446</v>
      </c>
      <c r="DD48" s="206" t="e">
        <f t="shared" si="53"/>
        <v>#REF!</v>
      </c>
    </row>
    <row r="49" spans="1:108" s="130" customFormat="1" ht="63.75" customHeight="1" x14ac:dyDescent="0.25">
      <c r="A49" s="521" t="str">
        <f t="shared" si="9"/>
        <v>43</v>
      </c>
      <c r="B49" s="50" t="s">
        <v>1653</v>
      </c>
      <c r="C49" s="475" t="s">
        <v>2335</v>
      </c>
      <c r="D49" s="117" t="s">
        <v>2316</v>
      </c>
      <c r="E49" s="79">
        <v>42411</v>
      </c>
      <c r="F49" s="118" t="s">
        <v>1510</v>
      </c>
      <c r="G49" s="118" t="s">
        <v>1718</v>
      </c>
      <c r="H49" s="48" t="s">
        <v>1733</v>
      </c>
      <c r="I49" s="48" t="s">
        <v>2336</v>
      </c>
      <c r="J49" s="28" t="s">
        <v>2337</v>
      </c>
      <c r="K49" s="61">
        <v>142</v>
      </c>
      <c r="L49" s="120">
        <v>708022</v>
      </c>
      <c r="M49" s="54" t="s">
        <v>2338</v>
      </c>
      <c r="N49" s="331">
        <v>349382240</v>
      </c>
      <c r="O49" s="46" t="s">
        <v>2339</v>
      </c>
      <c r="P49" s="57" t="s">
        <v>2340</v>
      </c>
      <c r="Q49" s="305" t="s">
        <v>1488</v>
      </c>
      <c r="R49" s="306" t="s">
        <v>2233</v>
      </c>
      <c r="S49" s="123"/>
      <c r="T49" s="124"/>
      <c r="U49" s="123"/>
      <c r="V49" s="500" t="s">
        <v>2341</v>
      </c>
      <c r="W49" s="79">
        <v>42429</v>
      </c>
      <c r="X49" s="79">
        <v>42430</v>
      </c>
      <c r="Y49" s="125">
        <f t="shared" si="43"/>
        <v>1</v>
      </c>
      <c r="Z49" s="119" t="s">
        <v>1718</v>
      </c>
      <c r="AA49" s="119"/>
      <c r="AB49" s="119" t="s">
        <v>1493</v>
      </c>
      <c r="AC49" s="119" t="s">
        <v>1493</v>
      </c>
      <c r="AD49" s="51" t="s">
        <v>2159</v>
      </c>
      <c r="AE49" s="335">
        <v>900062917</v>
      </c>
      <c r="AF49" s="126" t="s">
        <v>1967</v>
      </c>
      <c r="AG49" s="467">
        <v>52416</v>
      </c>
      <c r="AH49" s="79">
        <v>2016</v>
      </c>
      <c r="AI49" s="308" t="s">
        <v>1749</v>
      </c>
      <c r="AJ49" s="35" t="s">
        <v>2342</v>
      </c>
      <c r="AK49" s="51" t="s">
        <v>1694</v>
      </c>
      <c r="AL49" s="47"/>
      <c r="AM49" s="47">
        <v>349382240</v>
      </c>
      <c r="AN49" s="125"/>
      <c r="AO49" s="125">
        <f t="shared" si="44"/>
        <v>349382240</v>
      </c>
      <c r="AP49" s="148" t="s">
        <v>22</v>
      </c>
      <c r="AQ49" s="149"/>
      <c r="AR49" s="149"/>
      <c r="AS49" s="149"/>
      <c r="AT49" s="150"/>
      <c r="AU49" s="79">
        <v>42429</v>
      </c>
      <c r="AV49" s="79">
        <v>42735</v>
      </c>
      <c r="AW49" s="47">
        <f>AV49-AU49</f>
        <v>306</v>
      </c>
      <c r="AX49" s="47"/>
      <c r="AY49" s="415" t="s">
        <v>2343</v>
      </c>
      <c r="AZ49" s="151">
        <v>36551065</v>
      </c>
      <c r="BA49" s="31" t="s">
        <v>2344</v>
      </c>
      <c r="BB49" s="153"/>
      <c r="BC49" s="153"/>
      <c r="BD49" s="154"/>
      <c r="BE49" s="209"/>
      <c r="BF49" s="153"/>
      <c r="BG49" s="154"/>
      <c r="BH49" s="155"/>
      <c r="BI49" s="156"/>
      <c r="BJ49" s="157"/>
      <c r="BK49" s="157"/>
      <c r="BL49" s="158"/>
      <c r="BM49" s="157"/>
      <c r="BN49" s="159"/>
      <c r="BO49" s="159"/>
      <c r="BP49" s="160"/>
      <c r="BQ49" s="161"/>
      <c r="BR49" s="162"/>
      <c r="BS49" s="161"/>
      <c r="BT49" s="163"/>
      <c r="BU49" s="164"/>
      <c r="BV49" s="165"/>
      <c r="BW49" s="166"/>
      <c r="BX49" s="166"/>
      <c r="BY49" s="309"/>
      <c r="BZ49" s="166"/>
      <c r="CA49" s="154"/>
      <c r="CB49" s="157"/>
      <c r="CC49" s="156"/>
      <c r="CD49" s="156"/>
      <c r="CE49" s="156"/>
      <c r="CF49" s="157"/>
      <c r="CG49" s="192"/>
      <c r="CH49" s="192"/>
      <c r="CI49" s="193"/>
      <c r="CJ49" s="193"/>
      <c r="CK49" s="193"/>
      <c r="CL49" s="194"/>
      <c r="CM49" s="195"/>
      <c r="CN49" s="196"/>
      <c r="CO49" s="125"/>
      <c r="CP49" s="194"/>
      <c r="CQ49" s="197"/>
      <c r="CR49" s="198"/>
      <c r="CS49" s="199"/>
      <c r="CT49" s="200"/>
      <c r="CU49" s="201"/>
      <c r="CV49" s="202"/>
      <c r="CW49" s="203"/>
      <c r="CX49" s="201"/>
      <c r="CY49" s="204"/>
      <c r="CZ49" s="204"/>
      <c r="DA49" s="205"/>
      <c r="DB49" s="589"/>
      <c r="DC49" s="204"/>
      <c r="DD49" s="206"/>
    </row>
    <row r="50" spans="1:108" s="130" customFormat="1" ht="109.5" customHeight="1" x14ac:dyDescent="0.25">
      <c r="A50" s="521">
        <f t="shared" si="9"/>
        <v>50</v>
      </c>
      <c r="B50" s="50" t="s">
        <v>1484</v>
      </c>
      <c r="C50" s="116" t="s">
        <v>2082</v>
      </c>
      <c r="D50" s="417">
        <v>48</v>
      </c>
      <c r="E50" s="79">
        <v>42412</v>
      </c>
      <c r="F50" s="118" t="s">
        <v>1510</v>
      </c>
      <c r="G50" s="118" t="s">
        <v>1548</v>
      </c>
      <c r="H50" s="48" t="s">
        <v>2028</v>
      </c>
      <c r="I50" s="48" t="s">
        <v>2028</v>
      </c>
      <c r="J50" s="29" t="s">
        <v>2066</v>
      </c>
      <c r="K50" s="127">
        <v>22</v>
      </c>
      <c r="L50" s="120" t="s">
        <v>2068</v>
      </c>
      <c r="M50" s="120" t="s">
        <v>2067</v>
      </c>
      <c r="N50" s="304">
        <v>173399577</v>
      </c>
      <c r="O50" s="46" t="s">
        <v>2069</v>
      </c>
      <c r="P50" s="57" t="s">
        <v>1553</v>
      </c>
      <c r="Q50" s="305" t="s">
        <v>1488</v>
      </c>
      <c r="R50" s="306" t="s">
        <v>1489</v>
      </c>
      <c r="S50" s="123"/>
      <c r="T50" s="124"/>
      <c r="U50" s="123"/>
      <c r="V50" s="500">
        <v>50</v>
      </c>
      <c r="W50" s="79">
        <v>42443</v>
      </c>
      <c r="X50" s="79">
        <v>42445</v>
      </c>
      <c r="Y50" s="125">
        <f t="shared" si="43"/>
        <v>2</v>
      </c>
      <c r="Z50" s="119" t="s">
        <v>2032</v>
      </c>
      <c r="AA50" s="119" t="s">
        <v>2032</v>
      </c>
      <c r="AB50" s="48" t="s">
        <v>1493</v>
      </c>
      <c r="AC50" s="48" t="s">
        <v>1493</v>
      </c>
      <c r="AD50" s="51" t="s">
        <v>2113</v>
      </c>
      <c r="AE50" s="307">
        <v>830042244</v>
      </c>
      <c r="AF50" s="126" t="s">
        <v>1611</v>
      </c>
      <c r="AG50" s="127">
        <v>60216</v>
      </c>
      <c r="AH50" s="79">
        <v>42443</v>
      </c>
      <c r="AI50" s="139" t="s">
        <v>1497</v>
      </c>
      <c r="AJ50" s="35">
        <v>4806270089</v>
      </c>
      <c r="AK50" s="51" t="s">
        <v>2047</v>
      </c>
      <c r="AL50" s="210"/>
      <c r="AM50" s="47">
        <v>173399577</v>
      </c>
      <c r="AN50" s="125"/>
      <c r="AO50" s="125">
        <f t="shared" si="44"/>
        <v>173399577</v>
      </c>
      <c r="AP50" s="148" t="s">
        <v>2057</v>
      </c>
      <c r="AQ50" s="149" t="s">
        <v>2058</v>
      </c>
      <c r="AR50" s="149" t="s">
        <v>2064</v>
      </c>
      <c r="AS50" s="149"/>
      <c r="AT50" s="150" t="s">
        <v>68</v>
      </c>
      <c r="AU50" s="79">
        <v>42451</v>
      </c>
      <c r="AV50" s="79">
        <v>42719</v>
      </c>
      <c r="AW50" s="47">
        <f>AV50-AU50</f>
        <v>268</v>
      </c>
      <c r="AX50" s="47"/>
      <c r="AY50" s="23" t="s">
        <v>1085</v>
      </c>
      <c r="AZ50" s="151">
        <f>LOOKUP(AY50,'SUPERVISIONES 2015'!$A$3:$B$1279,'SUPERVISIONES 2015'!$B$3:$B$1279)</f>
        <v>80148863</v>
      </c>
      <c r="BA50" s="407" t="s">
        <v>2115</v>
      </c>
      <c r="BB50" s="152"/>
      <c r="BC50" s="153"/>
      <c r="BD50" s="154"/>
      <c r="BE50" s="154"/>
      <c r="BF50" s="153"/>
      <c r="BG50" s="154"/>
      <c r="BH50" s="155"/>
      <c r="BI50" s="156"/>
      <c r="BJ50" s="157"/>
      <c r="BK50" s="157"/>
      <c r="BL50" s="158"/>
      <c r="BM50" s="157"/>
      <c r="BN50" s="159"/>
      <c r="BO50" s="159"/>
      <c r="BP50" s="160"/>
      <c r="BQ50" s="161"/>
      <c r="BR50" s="162"/>
      <c r="BS50" s="161"/>
      <c r="BT50" s="163">
        <f t="shared" ref="BT50:BT51" si="59">+AN50</f>
        <v>0</v>
      </c>
      <c r="BU50" s="164">
        <f t="shared" ref="BU50" si="60">+BD50+BJ50+BP50+BT50</f>
        <v>0</v>
      </c>
      <c r="BV50" s="165">
        <f t="shared" ref="BV50:BV51" si="61">+AO50+BU50</f>
        <v>173399577</v>
      </c>
      <c r="BW50" s="166"/>
      <c r="BX50" s="166"/>
      <c r="BY50" s="166"/>
      <c r="BZ50" s="166"/>
      <c r="CA50" s="154"/>
      <c r="CB50" s="156"/>
      <c r="CC50" s="156"/>
      <c r="CD50" s="156"/>
      <c r="CE50" s="156"/>
      <c r="CF50" s="157"/>
      <c r="CG50" s="192"/>
      <c r="CH50" s="192"/>
      <c r="CI50" s="193"/>
      <c r="CJ50" s="193"/>
      <c r="CK50" s="193"/>
      <c r="CL50" s="194"/>
      <c r="CM50" s="195">
        <f t="shared" ref="CM50:CM51" si="62">+IF(BX50&gt;AV50,IF(CC50&gt;BX50,IF(CH50&gt;CC50,CH50,CC50),BX50),AV50)</f>
        <v>42719</v>
      </c>
      <c r="CN50" s="196"/>
      <c r="CO50" s="125"/>
      <c r="CP50" s="194"/>
      <c r="CQ50" s="197" t="e">
        <f>+SUMIFS(#REF!,#REF!,AG50)</f>
        <v>#REF!</v>
      </c>
      <c r="CR50" s="198" t="e">
        <f>+SUMIFS(#REF!,#REF!,BB50)+SUMIFS(#REF!,#REF!,BH50)+SUMIFS(#REF!,#REF!,BN50)</f>
        <v>#REF!</v>
      </c>
      <c r="CS50" s="199" t="e">
        <f t="shared" ref="CS50" si="63">+(CQ50+CR50)/BV50</f>
        <v>#REF!</v>
      </c>
      <c r="CT50" s="200"/>
      <c r="CU50" s="201" t="str">
        <f t="shared" ref="CU50:CU51" si="64">+R50</f>
        <v>EJECUCIÓN</v>
      </c>
      <c r="CV50" s="202"/>
      <c r="CW50" s="203">
        <f t="shared" ref="CW50:CW51" si="65">+AU50</f>
        <v>42451</v>
      </c>
      <c r="CX50" s="201">
        <f t="shared" ref="CX50:CX51" si="66">+CM50</f>
        <v>42719</v>
      </c>
      <c r="CY50" s="204">
        <f t="shared" ref="CY50" si="67">+CX50-CW50</f>
        <v>268</v>
      </c>
      <c r="CZ50" s="204">
        <f t="shared" ref="CZ50:CZ51" si="68">+$DB$1-CW50</f>
        <v>-174</v>
      </c>
      <c r="DA50" s="205">
        <f t="shared" ref="DA50" si="69">+IF(CZ50&gt;=CY50,100,(CZ50/CY50)*100)</f>
        <v>-64.925373134328353</v>
      </c>
      <c r="DB50" s="589"/>
      <c r="DC50" s="204">
        <f t="shared" ref="DC50" si="70">+DA50</f>
        <v>-64.925373134328353</v>
      </c>
      <c r="DD50" s="206" t="e">
        <f t="shared" ref="DD50" si="71">+CS50</f>
        <v>#REF!</v>
      </c>
    </row>
    <row r="51" spans="1:108" s="130" customFormat="1" ht="87" customHeight="1" x14ac:dyDescent="0.25">
      <c r="A51" s="521">
        <f t="shared" si="9"/>
        <v>38</v>
      </c>
      <c r="B51" s="50" t="s">
        <v>1484</v>
      </c>
      <c r="C51" s="116" t="s">
        <v>2076</v>
      </c>
      <c r="D51" s="417">
        <v>49</v>
      </c>
      <c r="E51" s="79">
        <v>42412</v>
      </c>
      <c r="F51" s="118" t="s">
        <v>1510</v>
      </c>
      <c r="G51" s="118" t="s">
        <v>1547</v>
      </c>
      <c r="H51" s="119" t="s">
        <v>1486</v>
      </c>
      <c r="I51" s="119" t="s">
        <v>2070</v>
      </c>
      <c r="J51" s="28" t="s">
        <v>2071</v>
      </c>
      <c r="K51" s="61">
        <v>210</v>
      </c>
      <c r="L51" s="120">
        <v>801217</v>
      </c>
      <c r="M51" s="54" t="s">
        <v>2072</v>
      </c>
      <c r="N51" s="304">
        <v>25920000</v>
      </c>
      <c r="O51" s="46" t="s">
        <v>2073</v>
      </c>
      <c r="P51" s="57" t="s">
        <v>1496</v>
      </c>
      <c r="Q51" s="305" t="s">
        <v>1488</v>
      </c>
      <c r="R51" s="306" t="s">
        <v>1489</v>
      </c>
      <c r="S51" s="123"/>
      <c r="T51" s="124"/>
      <c r="U51" s="123"/>
      <c r="V51" s="500">
        <v>38</v>
      </c>
      <c r="W51" s="79">
        <v>42416</v>
      </c>
      <c r="X51" s="79">
        <v>42419</v>
      </c>
      <c r="Y51" s="125">
        <f t="shared" si="43"/>
        <v>3</v>
      </c>
      <c r="Z51" s="119" t="s">
        <v>1491</v>
      </c>
      <c r="AA51" s="119" t="s">
        <v>1492</v>
      </c>
      <c r="AB51" s="119" t="s">
        <v>1493</v>
      </c>
      <c r="AC51" s="119" t="s">
        <v>1493</v>
      </c>
      <c r="AD51" s="51" t="s">
        <v>2074</v>
      </c>
      <c r="AE51" s="307">
        <v>79672351</v>
      </c>
      <c r="AF51" s="126"/>
      <c r="AG51" s="127">
        <v>43516</v>
      </c>
      <c r="AH51" s="79">
        <v>42443</v>
      </c>
      <c r="AI51" s="308" t="s">
        <v>1497</v>
      </c>
      <c r="AJ51" s="35">
        <v>5334412859</v>
      </c>
      <c r="AK51" s="51" t="s">
        <v>2047</v>
      </c>
      <c r="AL51" s="210">
        <v>4320000</v>
      </c>
      <c r="AM51" s="210">
        <v>25920000</v>
      </c>
      <c r="AN51" s="125"/>
      <c r="AO51" s="125">
        <f t="shared" si="44"/>
        <v>25920000</v>
      </c>
      <c r="AP51" s="148" t="s">
        <v>22</v>
      </c>
      <c r="AQ51" s="149" t="s">
        <v>68</v>
      </c>
      <c r="AR51" s="149" t="s">
        <v>68</v>
      </c>
      <c r="AS51" s="149" t="s">
        <v>68</v>
      </c>
      <c r="AT51" s="150" t="s">
        <v>68</v>
      </c>
      <c r="AU51" s="79">
        <v>42416</v>
      </c>
      <c r="AV51" s="79">
        <v>42597</v>
      </c>
      <c r="AW51" s="47">
        <f>AV51-AU51</f>
        <v>181</v>
      </c>
      <c r="AX51" s="47">
        <v>0</v>
      </c>
      <c r="AY51" s="207" t="s">
        <v>59</v>
      </c>
      <c r="AZ51" s="151">
        <f>LOOKUP(AY51,'SUPERVISIONES 2015'!$A$3:$B$1279,'SUPERVISIONES 2015'!$B$3:$B$1279)</f>
        <v>79572017</v>
      </c>
      <c r="BA51" s="341" t="s">
        <v>2075</v>
      </c>
      <c r="BB51" s="153"/>
      <c r="BC51" s="153"/>
      <c r="BD51" s="154"/>
      <c r="BE51" s="209"/>
      <c r="BF51" s="153"/>
      <c r="BG51" s="154"/>
      <c r="BH51" s="155"/>
      <c r="BI51" s="156"/>
      <c r="BJ51" s="157"/>
      <c r="BK51" s="157"/>
      <c r="BL51" s="158"/>
      <c r="BM51" s="157"/>
      <c r="BN51" s="159"/>
      <c r="BO51" s="159"/>
      <c r="BP51" s="160"/>
      <c r="BQ51" s="161"/>
      <c r="BR51" s="162"/>
      <c r="BS51" s="161"/>
      <c r="BT51" s="163">
        <f t="shared" si="59"/>
        <v>0</v>
      </c>
      <c r="BU51" s="164">
        <f>+BD51+BJ51+BP51+BT51</f>
        <v>0</v>
      </c>
      <c r="BV51" s="165">
        <f t="shared" si="61"/>
        <v>25920000</v>
      </c>
      <c r="BW51" s="166"/>
      <c r="BX51" s="166"/>
      <c r="BY51" s="309"/>
      <c r="BZ51" s="166"/>
      <c r="CA51" s="154"/>
      <c r="CB51" s="157"/>
      <c r="CC51" s="156"/>
      <c r="CD51" s="156"/>
      <c r="CE51" s="156"/>
      <c r="CF51" s="157"/>
      <c r="CG51" s="192"/>
      <c r="CH51" s="192"/>
      <c r="CI51" s="193"/>
      <c r="CJ51" s="193"/>
      <c r="CK51" s="193"/>
      <c r="CL51" s="194"/>
      <c r="CM51" s="195">
        <f t="shared" si="62"/>
        <v>42597</v>
      </c>
      <c r="CN51" s="196"/>
      <c r="CO51" s="125"/>
      <c r="CP51" s="194"/>
      <c r="CQ51" s="197" t="e">
        <f>+SUMIFS(#REF!,#REF!,AG51)</f>
        <v>#REF!</v>
      </c>
      <c r="CR51" s="198" t="e">
        <f>+SUMIFS(#REF!,#REF!,BB51)+SUMIFS(#REF!,#REF!,BH51)+SUMIFS(#REF!,#REF!,BN51)</f>
        <v>#REF!</v>
      </c>
      <c r="CS51" s="199" t="e">
        <f>+(CQ51+CR51)/BV51</f>
        <v>#REF!</v>
      </c>
      <c r="CT51" s="200"/>
      <c r="CU51" s="201" t="str">
        <f t="shared" si="64"/>
        <v>EJECUCIÓN</v>
      </c>
      <c r="CV51" s="202"/>
      <c r="CW51" s="203">
        <f t="shared" si="65"/>
        <v>42416</v>
      </c>
      <c r="CX51" s="201">
        <f t="shared" si="66"/>
        <v>42597</v>
      </c>
      <c r="CY51" s="204">
        <f>+CX51-CW51</f>
        <v>181</v>
      </c>
      <c r="CZ51" s="204">
        <f t="shared" si="68"/>
        <v>-139</v>
      </c>
      <c r="DA51" s="205">
        <f>+IF(CZ51&gt;=CY51,100,(CZ51/CY51)*100)</f>
        <v>-76.795580110497241</v>
      </c>
      <c r="DB51" s="589"/>
      <c r="DC51" s="204">
        <f>+DA51</f>
        <v>-76.795580110497241</v>
      </c>
      <c r="DD51" s="206" t="e">
        <f>+CS51</f>
        <v>#REF!</v>
      </c>
    </row>
    <row r="52" spans="1:108" s="130" customFormat="1" ht="64.5" customHeight="1" x14ac:dyDescent="0.25">
      <c r="A52" s="521" t="str">
        <f t="shared" si="9"/>
        <v>DESIERTO</v>
      </c>
      <c r="B52" s="50" t="s">
        <v>1647</v>
      </c>
      <c r="C52" s="116" t="s">
        <v>1907</v>
      </c>
      <c r="D52" s="117" t="s">
        <v>1908</v>
      </c>
      <c r="E52" s="79">
        <v>42412</v>
      </c>
      <c r="F52" s="118" t="s">
        <v>1510</v>
      </c>
      <c r="G52" s="118" t="s">
        <v>1547</v>
      </c>
      <c r="H52" s="48" t="s">
        <v>1486</v>
      </c>
      <c r="I52" s="48" t="s">
        <v>1909</v>
      </c>
      <c r="J52" s="28" t="s">
        <v>2094</v>
      </c>
      <c r="K52" s="61">
        <v>215</v>
      </c>
      <c r="L52" s="120">
        <v>801217</v>
      </c>
      <c r="M52" s="54" t="s">
        <v>1910</v>
      </c>
      <c r="N52" s="304">
        <v>25000000</v>
      </c>
      <c r="O52" s="46" t="s">
        <v>1911</v>
      </c>
      <c r="P52" s="57" t="s">
        <v>1496</v>
      </c>
      <c r="Q52" s="418" t="s">
        <v>2409</v>
      </c>
      <c r="R52" s="306"/>
      <c r="S52" s="123"/>
      <c r="T52" s="124"/>
      <c r="U52" s="123"/>
      <c r="V52" s="500" t="s">
        <v>2177</v>
      </c>
      <c r="W52" s="79"/>
      <c r="X52" s="79"/>
      <c r="Y52" s="125">
        <f t="shared" si="43"/>
        <v>0</v>
      </c>
      <c r="Z52" s="119"/>
      <c r="AA52" s="119"/>
      <c r="AB52" s="119"/>
      <c r="AC52" s="119"/>
      <c r="AD52" s="51"/>
      <c r="AE52" s="466"/>
      <c r="AF52" s="126"/>
      <c r="AG52" s="127"/>
      <c r="AH52" s="79"/>
      <c r="AI52" s="308"/>
      <c r="AJ52" s="35"/>
      <c r="AK52" s="51"/>
      <c r="AL52" s="47"/>
      <c r="AM52" s="47"/>
      <c r="AN52" s="125"/>
      <c r="AO52" s="125">
        <f t="shared" si="44"/>
        <v>0</v>
      </c>
      <c r="AP52" s="148" t="s">
        <v>22</v>
      </c>
      <c r="AQ52" s="149" t="s">
        <v>68</v>
      </c>
      <c r="AR52" s="149" t="s">
        <v>68</v>
      </c>
      <c r="AS52" s="149" t="s">
        <v>68</v>
      </c>
      <c r="AT52" s="150" t="s">
        <v>68</v>
      </c>
      <c r="AU52" s="79">
        <v>42409</v>
      </c>
      <c r="AV52" s="79">
        <v>42621</v>
      </c>
      <c r="AW52" s="47">
        <v>210</v>
      </c>
      <c r="AX52" s="47"/>
      <c r="AY52" s="415" t="s">
        <v>59</v>
      </c>
      <c r="AZ52" s="151"/>
      <c r="BA52" s="31" t="s">
        <v>2638</v>
      </c>
      <c r="BB52" s="153"/>
      <c r="BC52" s="153"/>
      <c r="BD52" s="154"/>
      <c r="BE52" s="209"/>
      <c r="BF52" s="153"/>
      <c r="BG52" s="154"/>
      <c r="BH52" s="155"/>
      <c r="BI52" s="156"/>
      <c r="BJ52" s="157"/>
      <c r="BK52" s="157"/>
      <c r="BL52" s="158"/>
      <c r="BM52" s="157"/>
      <c r="BN52" s="159"/>
      <c r="BO52" s="159"/>
      <c r="BP52" s="160"/>
      <c r="BQ52" s="161"/>
      <c r="BR52" s="162"/>
      <c r="BS52" s="161"/>
      <c r="BT52" s="163"/>
      <c r="BU52" s="164"/>
      <c r="BV52" s="165"/>
      <c r="BW52" s="166"/>
      <c r="BX52" s="166"/>
      <c r="BY52" s="309"/>
      <c r="BZ52" s="166"/>
      <c r="CA52" s="154"/>
      <c r="CB52" s="157"/>
      <c r="CC52" s="156"/>
      <c r="CD52" s="156"/>
      <c r="CE52" s="156"/>
      <c r="CF52" s="157"/>
      <c r="CG52" s="192"/>
      <c r="CH52" s="192"/>
      <c r="CI52" s="193"/>
      <c r="CJ52" s="193"/>
      <c r="CK52" s="193"/>
      <c r="CL52" s="194"/>
      <c r="CM52" s="195"/>
      <c r="CN52" s="196"/>
      <c r="CO52" s="125"/>
      <c r="CP52" s="194"/>
      <c r="CQ52" s="197"/>
      <c r="CR52" s="198"/>
      <c r="CS52" s="199"/>
      <c r="CT52" s="200"/>
      <c r="CU52" s="201"/>
      <c r="CV52" s="202"/>
      <c r="CW52" s="203"/>
      <c r="CX52" s="201"/>
      <c r="CY52" s="204"/>
      <c r="CZ52" s="204"/>
      <c r="DA52" s="205"/>
      <c r="DB52" s="589"/>
      <c r="DC52" s="204"/>
      <c r="DD52" s="206"/>
    </row>
    <row r="53" spans="1:108" s="130" customFormat="1" ht="63.75" customHeight="1" x14ac:dyDescent="0.25">
      <c r="A53" s="521" t="str">
        <f t="shared" si="9"/>
        <v>45</v>
      </c>
      <c r="B53" s="46" t="s">
        <v>1647</v>
      </c>
      <c r="C53" s="475" t="s">
        <v>1965</v>
      </c>
      <c r="D53" s="117">
        <v>51</v>
      </c>
      <c r="E53" s="79">
        <v>42412</v>
      </c>
      <c r="F53" s="419" t="s">
        <v>1510</v>
      </c>
      <c r="G53" s="118" t="s">
        <v>1547</v>
      </c>
      <c r="H53" s="48" t="s">
        <v>1486</v>
      </c>
      <c r="I53" s="48" t="s">
        <v>1961</v>
      </c>
      <c r="J53" s="28" t="s">
        <v>1962</v>
      </c>
      <c r="K53" s="61">
        <v>243</v>
      </c>
      <c r="L53" s="120">
        <v>801615</v>
      </c>
      <c r="M53" s="54" t="s">
        <v>1963</v>
      </c>
      <c r="N53" s="304">
        <v>24000000</v>
      </c>
      <c r="O53" s="46" t="s">
        <v>1964</v>
      </c>
      <c r="P53" s="57" t="s">
        <v>1496</v>
      </c>
      <c r="Q53" s="305" t="s">
        <v>1488</v>
      </c>
      <c r="R53" s="306" t="s">
        <v>1489</v>
      </c>
      <c r="S53" s="123"/>
      <c r="T53" s="124"/>
      <c r="U53" s="123"/>
      <c r="V53" s="500" t="s">
        <v>1938</v>
      </c>
      <c r="W53" s="79">
        <v>42430</v>
      </c>
      <c r="X53" s="79">
        <v>42430</v>
      </c>
      <c r="Y53" s="125">
        <f t="shared" si="43"/>
        <v>0</v>
      </c>
      <c r="Z53" s="48" t="s">
        <v>1590</v>
      </c>
      <c r="AA53" s="48" t="s">
        <v>2095</v>
      </c>
      <c r="AB53" s="48" t="s">
        <v>1493</v>
      </c>
      <c r="AC53" s="48" t="s">
        <v>1493</v>
      </c>
      <c r="AD53" s="37" t="s">
        <v>2096</v>
      </c>
      <c r="AE53" s="468">
        <v>79865008</v>
      </c>
      <c r="AF53" s="126"/>
      <c r="AG53" s="467">
        <v>52716</v>
      </c>
      <c r="AH53" s="79">
        <v>42430</v>
      </c>
      <c r="AI53" s="308" t="s">
        <v>1594</v>
      </c>
      <c r="AJ53" s="35">
        <v>4368841</v>
      </c>
      <c r="AK53" s="51" t="s">
        <v>2097</v>
      </c>
      <c r="AL53" s="47">
        <v>4000000</v>
      </c>
      <c r="AM53" s="47">
        <v>24000000</v>
      </c>
      <c r="AN53" s="125"/>
      <c r="AO53" s="125">
        <f t="shared" si="44"/>
        <v>24000000</v>
      </c>
      <c r="AP53" s="148"/>
      <c r="AQ53" s="149"/>
      <c r="AR53" s="149"/>
      <c r="AS53" s="149"/>
      <c r="AT53" s="150"/>
      <c r="AU53" s="79">
        <v>42431</v>
      </c>
      <c r="AV53" s="79">
        <v>42614</v>
      </c>
      <c r="AW53" s="47">
        <v>180</v>
      </c>
      <c r="AX53" s="47"/>
      <c r="AY53" s="420" t="s">
        <v>1595</v>
      </c>
      <c r="AZ53" s="151"/>
      <c r="BA53" s="421" t="s">
        <v>2098</v>
      </c>
      <c r="BB53" s="153"/>
      <c r="BC53" s="153"/>
      <c r="BD53" s="154"/>
      <c r="BE53" s="209"/>
      <c r="BF53" s="153"/>
      <c r="BG53" s="154"/>
      <c r="BH53" s="155"/>
      <c r="BI53" s="156"/>
      <c r="BJ53" s="157"/>
      <c r="BK53" s="157"/>
      <c r="BL53" s="158"/>
      <c r="BM53" s="157"/>
      <c r="BN53" s="159"/>
      <c r="BO53" s="159"/>
      <c r="BP53" s="160"/>
      <c r="BQ53" s="161"/>
      <c r="BR53" s="162"/>
      <c r="BS53" s="161"/>
      <c r="BT53" s="163"/>
      <c r="BU53" s="164"/>
      <c r="BV53" s="165"/>
      <c r="BW53" s="166"/>
      <c r="BX53" s="166"/>
      <c r="BY53" s="309"/>
      <c r="BZ53" s="166"/>
      <c r="CA53" s="154"/>
      <c r="CB53" s="157"/>
      <c r="CC53" s="156"/>
      <c r="CD53" s="156"/>
      <c r="CE53" s="156"/>
      <c r="CF53" s="157"/>
      <c r="CG53" s="192"/>
      <c r="CH53" s="192"/>
      <c r="CI53" s="193"/>
      <c r="CJ53" s="193"/>
      <c r="CK53" s="193"/>
      <c r="CL53" s="194"/>
      <c r="CM53" s="195"/>
      <c r="CN53" s="196"/>
      <c r="CO53" s="125"/>
      <c r="CP53" s="194"/>
      <c r="CQ53" s="197"/>
      <c r="CR53" s="198"/>
      <c r="CS53" s="199"/>
      <c r="CT53" s="200"/>
      <c r="CU53" s="201"/>
      <c r="CV53" s="202"/>
      <c r="CW53" s="203"/>
      <c r="CX53" s="201"/>
      <c r="CY53" s="204"/>
      <c r="CZ53" s="204"/>
      <c r="DA53" s="205"/>
      <c r="DB53" s="593"/>
      <c r="DC53" s="204"/>
      <c r="DD53" s="206"/>
    </row>
    <row r="54" spans="1:108" ht="51" x14ac:dyDescent="0.25">
      <c r="A54" s="521">
        <f t="shared" si="9"/>
        <v>62</v>
      </c>
      <c r="B54" s="51" t="s">
        <v>1653</v>
      </c>
      <c r="C54" s="476" t="s">
        <v>2190</v>
      </c>
      <c r="D54" s="135">
        <v>52</v>
      </c>
      <c r="E54" s="79" t="s">
        <v>2223</v>
      </c>
      <c r="F54" s="51" t="s">
        <v>1510</v>
      </c>
      <c r="G54" s="51" t="s">
        <v>2259</v>
      </c>
      <c r="H54" s="37" t="s">
        <v>1733</v>
      </c>
      <c r="I54" s="37" t="s">
        <v>163</v>
      </c>
      <c r="J54" s="136" t="s">
        <v>2224</v>
      </c>
      <c r="K54" s="137">
        <v>113</v>
      </c>
      <c r="L54" s="138">
        <v>821119</v>
      </c>
      <c r="M54" s="138" t="s">
        <v>2225</v>
      </c>
      <c r="N54" s="68">
        <v>299000</v>
      </c>
      <c r="O54" s="53" t="s">
        <v>2226</v>
      </c>
      <c r="P54" s="59" t="s">
        <v>1918</v>
      </c>
      <c r="Q54" s="133" t="s">
        <v>2227</v>
      </c>
      <c r="R54" s="133"/>
      <c r="S54" s="141"/>
      <c r="T54" s="142"/>
      <c r="U54" s="141"/>
      <c r="V54" s="500">
        <v>62</v>
      </c>
      <c r="W54" s="79">
        <v>42476</v>
      </c>
      <c r="X54" s="79">
        <v>42472</v>
      </c>
      <c r="Y54" s="519">
        <f t="shared" si="43"/>
        <v>-4</v>
      </c>
      <c r="Z54" s="504" t="s">
        <v>2738</v>
      </c>
      <c r="AA54" s="504"/>
      <c r="AB54" s="505" t="s">
        <v>1493</v>
      </c>
      <c r="AC54" s="505" t="s">
        <v>1493</v>
      </c>
      <c r="AD54" s="506" t="s">
        <v>2563</v>
      </c>
      <c r="AE54" s="507">
        <v>900850150</v>
      </c>
      <c r="AF54" s="508" t="s">
        <v>2031</v>
      </c>
      <c r="AG54" s="509">
        <v>79716</v>
      </c>
      <c r="AH54" s="510">
        <v>42471</v>
      </c>
      <c r="AI54" s="510" t="s">
        <v>1778</v>
      </c>
      <c r="AJ54" s="511" t="s">
        <v>2739</v>
      </c>
      <c r="AK54" s="512" t="s">
        <v>1750</v>
      </c>
      <c r="AL54" s="513"/>
      <c r="AM54" s="514">
        <v>299000</v>
      </c>
      <c r="AN54" s="514"/>
      <c r="AO54" s="125">
        <f t="shared" si="44"/>
        <v>299000</v>
      </c>
      <c r="AP54" s="515" t="s">
        <v>22</v>
      </c>
      <c r="AQ54" s="236"/>
      <c r="AR54" s="237"/>
      <c r="AS54" s="237"/>
      <c r="AT54" s="121"/>
      <c r="AU54" s="79"/>
      <c r="AV54" s="79"/>
      <c r="AW54" s="238"/>
      <c r="AX54" s="238"/>
      <c r="AY54" s="239"/>
      <c r="AZ54" s="240"/>
      <c r="BA54" s="142"/>
      <c r="BB54" s="143"/>
      <c r="BC54" s="143"/>
      <c r="BD54" s="125"/>
      <c r="BE54" s="196"/>
      <c r="BF54" s="143"/>
      <c r="BG54" s="125"/>
      <c r="BH54" s="241"/>
      <c r="BI54" s="143"/>
      <c r="BJ54" s="125"/>
      <c r="BK54" s="125"/>
      <c r="BL54" s="143"/>
      <c r="BM54" s="125"/>
      <c r="BN54" s="241"/>
      <c r="BO54" s="241"/>
      <c r="BP54" s="125"/>
      <c r="BQ54" s="125"/>
      <c r="BR54" s="143"/>
      <c r="BS54" s="125"/>
      <c r="BT54" s="242"/>
      <c r="BU54" s="242"/>
      <c r="BV54" s="242"/>
      <c r="BW54" s="243"/>
      <c r="BX54" s="243"/>
      <c r="BY54" s="126"/>
      <c r="BZ54" s="243"/>
      <c r="CA54" s="125"/>
      <c r="CB54" s="243"/>
      <c r="CC54" s="243"/>
      <c r="CD54" s="126"/>
      <c r="CE54" s="243"/>
      <c r="CF54" s="125"/>
      <c r="CG54" s="243"/>
      <c r="CH54" s="243"/>
      <c r="CI54" s="126"/>
      <c r="CJ54" s="243"/>
      <c r="CK54" s="125"/>
      <c r="CL54" s="245"/>
      <c r="CM54" s="143"/>
      <c r="CN54" s="196"/>
      <c r="CO54" s="125"/>
      <c r="CP54" s="245"/>
      <c r="CQ54" s="246"/>
      <c r="CR54" s="247"/>
      <c r="CS54" s="247"/>
      <c r="CT54" s="247"/>
      <c r="CU54" s="134"/>
      <c r="CV54" s="134"/>
      <c r="CW54" s="134"/>
      <c r="CX54" s="134"/>
      <c r="CY54" s="134"/>
      <c r="CZ54" s="139"/>
      <c r="DA54" s="248"/>
      <c r="DB54" s="589"/>
      <c r="DC54" s="139"/>
      <c r="DD54" s="249"/>
    </row>
    <row r="55" spans="1:108" s="188" customFormat="1" ht="78" customHeight="1" x14ac:dyDescent="0.25">
      <c r="A55" s="521">
        <f t="shared" si="9"/>
        <v>52</v>
      </c>
      <c r="B55" s="50" t="s">
        <v>1500</v>
      </c>
      <c r="C55" s="116" t="s">
        <v>1999</v>
      </c>
      <c r="D55" s="117" t="s">
        <v>1998</v>
      </c>
      <c r="E55" s="79">
        <v>42424</v>
      </c>
      <c r="F55" s="118" t="s">
        <v>1510</v>
      </c>
      <c r="G55" s="118" t="s">
        <v>1718</v>
      </c>
      <c r="H55" s="48" t="s">
        <v>1733</v>
      </c>
      <c r="I55" s="48" t="s">
        <v>2000</v>
      </c>
      <c r="J55" s="28" t="s">
        <v>2359</v>
      </c>
      <c r="K55" s="61">
        <v>50</v>
      </c>
      <c r="L55" s="120" t="s">
        <v>2001</v>
      </c>
      <c r="M55" s="54" t="s">
        <v>2002</v>
      </c>
      <c r="N55" s="304">
        <v>30000000</v>
      </c>
      <c r="O55" s="46" t="s">
        <v>2003</v>
      </c>
      <c r="P55" s="57" t="s">
        <v>2004</v>
      </c>
      <c r="Q55" s="305" t="s">
        <v>1488</v>
      </c>
      <c r="R55" s="306" t="s">
        <v>2123</v>
      </c>
      <c r="S55" s="123"/>
      <c r="T55" s="124"/>
      <c r="U55" s="123"/>
      <c r="V55" s="500">
        <v>52</v>
      </c>
      <c r="W55" s="79">
        <v>42447</v>
      </c>
      <c r="X55" s="79">
        <v>42451</v>
      </c>
      <c r="Y55" s="125">
        <f t="shared" si="43"/>
        <v>4</v>
      </c>
      <c r="Z55" s="119" t="s">
        <v>1590</v>
      </c>
      <c r="AA55" s="119" t="s">
        <v>2005</v>
      </c>
      <c r="AB55" s="48" t="s">
        <v>1733</v>
      </c>
      <c r="AC55" s="48" t="s">
        <v>2006</v>
      </c>
      <c r="AD55" s="51" t="s">
        <v>2122</v>
      </c>
      <c r="AE55" s="307">
        <v>830028714</v>
      </c>
      <c r="AF55" s="126" t="s">
        <v>1977</v>
      </c>
      <c r="AG55" s="127">
        <v>63916</v>
      </c>
      <c r="AH55" s="79">
        <v>42447</v>
      </c>
      <c r="AI55" s="139" t="s">
        <v>1594</v>
      </c>
      <c r="AJ55" s="35">
        <v>42447</v>
      </c>
      <c r="AK55" s="51">
        <v>21500331124</v>
      </c>
      <c r="AL55" s="47"/>
      <c r="AM55" s="47">
        <v>30000000</v>
      </c>
      <c r="AN55" s="125"/>
      <c r="AO55" s="125">
        <f t="shared" si="44"/>
        <v>30000000</v>
      </c>
      <c r="AP55" s="148" t="s">
        <v>22</v>
      </c>
      <c r="AQ55" s="149" t="s">
        <v>68</v>
      </c>
      <c r="AR55" s="149" t="s">
        <v>68</v>
      </c>
      <c r="AS55" s="149" t="s">
        <v>68</v>
      </c>
      <c r="AT55" s="150" t="s">
        <v>68</v>
      </c>
      <c r="AU55" s="79">
        <v>42447</v>
      </c>
      <c r="AV55" s="79">
        <v>42735</v>
      </c>
      <c r="AW55" s="47">
        <f t="shared" ref="AW55" si="72">AV55-AU55</f>
        <v>288</v>
      </c>
      <c r="AX55" s="47"/>
      <c r="AY55" s="26" t="s">
        <v>103</v>
      </c>
      <c r="AZ55" s="151">
        <f>LOOKUP(AY55,'SUPERVISIONES 2015'!$A$3:$B$1279,'SUPERVISIONES 2015'!$B$3:$B$1279)</f>
        <v>52206863</v>
      </c>
      <c r="BA55" s="28" t="s">
        <v>2641</v>
      </c>
      <c r="BB55" s="152"/>
      <c r="BC55" s="153"/>
      <c r="BD55" s="154"/>
      <c r="BE55" s="154"/>
      <c r="BF55" s="153"/>
      <c r="BG55" s="154"/>
      <c r="BH55" s="155"/>
      <c r="BI55" s="156"/>
      <c r="BJ55" s="157"/>
      <c r="BK55" s="157"/>
      <c r="BL55" s="158"/>
      <c r="BM55" s="157"/>
      <c r="BN55" s="159"/>
      <c r="BO55" s="159"/>
      <c r="BP55" s="160"/>
      <c r="BQ55" s="161"/>
      <c r="BR55" s="162"/>
      <c r="BS55" s="161"/>
      <c r="BT55" s="163">
        <f t="shared" ref="BT55:BT56" si="73">+AN55</f>
        <v>0</v>
      </c>
      <c r="BU55" s="164">
        <f t="shared" ref="BU55" si="74">+BD55+BJ55+BP55+BT55</f>
        <v>0</v>
      </c>
      <c r="BV55" s="165">
        <f t="shared" ref="BV55:BV56" si="75">+AO55+BU55</f>
        <v>30000000</v>
      </c>
      <c r="BW55" s="166"/>
      <c r="BX55" s="166"/>
      <c r="BY55" s="166"/>
      <c r="BZ55" s="166"/>
      <c r="CA55" s="154"/>
      <c r="CB55" s="156"/>
      <c r="CC55" s="156"/>
      <c r="CD55" s="156"/>
      <c r="CE55" s="156"/>
      <c r="CF55" s="157"/>
      <c r="CG55" s="192"/>
      <c r="CH55" s="192"/>
      <c r="CI55" s="193"/>
      <c r="CJ55" s="193"/>
      <c r="CK55" s="193"/>
      <c r="CL55" s="194"/>
      <c r="CM55" s="195"/>
      <c r="CN55" s="196"/>
      <c r="CO55" s="125"/>
      <c r="CP55" s="194"/>
      <c r="CQ55" s="197"/>
      <c r="CR55" s="198"/>
      <c r="CS55" s="199"/>
      <c r="CT55" s="200"/>
      <c r="CU55" s="201"/>
      <c r="CV55" s="202"/>
      <c r="CW55" s="203"/>
      <c r="CX55" s="201"/>
      <c r="CY55" s="204"/>
      <c r="CZ55" s="204"/>
      <c r="DA55" s="205"/>
      <c r="DB55" s="589"/>
      <c r="DC55" s="204">
        <f t="shared" ref="DC55" si="76">+DA55</f>
        <v>0</v>
      </c>
      <c r="DD55" s="206">
        <f t="shared" ref="DD55" si="77">+CS55</f>
        <v>0</v>
      </c>
    </row>
    <row r="56" spans="1:108" s="130" customFormat="1" ht="101.25" customHeight="1" x14ac:dyDescent="0.25">
      <c r="A56" s="521">
        <f t="shared" si="9"/>
        <v>48</v>
      </c>
      <c r="B56" s="50" t="s">
        <v>1484</v>
      </c>
      <c r="C56" s="116" t="s">
        <v>2076</v>
      </c>
      <c r="D56" s="417">
        <v>54</v>
      </c>
      <c r="E56" s="79">
        <v>42426</v>
      </c>
      <c r="F56" s="118" t="s">
        <v>1510</v>
      </c>
      <c r="G56" s="118" t="s">
        <v>1547</v>
      </c>
      <c r="H56" s="119" t="s">
        <v>1486</v>
      </c>
      <c r="I56" s="119" t="s">
        <v>1846</v>
      </c>
      <c r="J56" s="28" t="s">
        <v>2083</v>
      </c>
      <c r="K56" s="61">
        <v>239</v>
      </c>
      <c r="L56" s="120">
        <v>801116</v>
      </c>
      <c r="M56" s="54" t="s">
        <v>2072</v>
      </c>
      <c r="N56" s="304">
        <v>31000000</v>
      </c>
      <c r="O56" s="46" t="s">
        <v>2084</v>
      </c>
      <c r="P56" s="57" t="s">
        <v>1496</v>
      </c>
      <c r="Q56" s="305" t="s">
        <v>1488</v>
      </c>
      <c r="R56" s="306" t="s">
        <v>1489</v>
      </c>
      <c r="S56" s="123"/>
      <c r="T56" s="124"/>
      <c r="U56" s="123"/>
      <c r="V56" s="500">
        <v>48</v>
      </c>
      <c r="W56" s="79">
        <v>42436</v>
      </c>
      <c r="X56" s="79">
        <v>42437</v>
      </c>
      <c r="Y56" s="125">
        <f t="shared" si="43"/>
        <v>1</v>
      </c>
      <c r="Z56" s="119" t="s">
        <v>1491</v>
      </c>
      <c r="AA56" s="119" t="s">
        <v>1492</v>
      </c>
      <c r="AB56" s="119" t="s">
        <v>1493</v>
      </c>
      <c r="AC56" s="119" t="s">
        <v>1493</v>
      </c>
      <c r="AD56" s="51" t="s">
        <v>2116</v>
      </c>
      <c r="AE56" s="307">
        <v>80138875</v>
      </c>
      <c r="AF56" s="126"/>
      <c r="AG56" s="127">
        <v>54016</v>
      </c>
      <c r="AH56" s="79">
        <v>42436</v>
      </c>
      <c r="AI56" s="308" t="s">
        <v>1497</v>
      </c>
      <c r="AJ56" s="35">
        <v>56542111</v>
      </c>
      <c r="AK56" s="51" t="s">
        <v>2055</v>
      </c>
      <c r="AL56" s="210">
        <v>3100000</v>
      </c>
      <c r="AM56" s="210">
        <v>31000000</v>
      </c>
      <c r="AN56" s="125"/>
      <c r="AO56" s="125">
        <f t="shared" si="44"/>
        <v>31000000</v>
      </c>
      <c r="AP56" s="148" t="s">
        <v>22</v>
      </c>
      <c r="AQ56" s="149" t="s">
        <v>68</v>
      </c>
      <c r="AR56" s="149" t="s">
        <v>68</v>
      </c>
      <c r="AS56" s="149" t="s">
        <v>68</v>
      </c>
      <c r="AT56" s="150" t="s">
        <v>68</v>
      </c>
      <c r="AU56" s="79">
        <v>42436</v>
      </c>
      <c r="AV56" s="79">
        <v>42735</v>
      </c>
      <c r="AW56" s="47">
        <f>AV56-AU56</f>
        <v>299</v>
      </c>
      <c r="AX56" s="47">
        <v>0</v>
      </c>
      <c r="AY56" s="26" t="s">
        <v>1468</v>
      </c>
      <c r="AZ56" s="151">
        <f>LOOKUP(AY56,'SUPERVISIONES 2015'!$A$3:$B$1279,'SUPERVISIONES 2015'!$B$3:$B$1279)</f>
        <v>52260482</v>
      </c>
      <c r="BA56" s="208" t="s">
        <v>2117</v>
      </c>
      <c r="BB56" s="153"/>
      <c r="BC56" s="153"/>
      <c r="BD56" s="154"/>
      <c r="BE56" s="209"/>
      <c r="BF56" s="153"/>
      <c r="BG56" s="154"/>
      <c r="BH56" s="155"/>
      <c r="BI56" s="156"/>
      <c r="BJ56" s="157"/>
      <c r="BK56" s="157"/>
      <c r="BL56" s="158"/>
      <c r="BM56" s="157"/>
      <c r="BN56" s="159"/>
      <c r="BO56" s="159"/>
      <c r="BP56" s="160"/>
      <c r="BQ56" s="161"/>
      <c r="BR56" s="162"/>
      <c r="BS56" s="161"/>
      <c r="BT56" s="163">
        <f t="shared" si="73"/>
        <v>0</v>
      </c>
      <c r="BU56" s="164">
        <f>+BD56+BJ56+BP56+BT56</f>
        <v>0</v>
      </c>
      <c r="BV56" s="165">
        <f t="shared" si="75"/>
        <v>31000000</v>
      </c>
      <c r="BW56" s="166"/>
      <c r="BX56" s="166"/>
      <c r="BY56" s="309"/>
      <c r="BZ56" s="166"/>
      <c r="CA56" s="154"/>
      <c r="CB56" s="157"/>
      <c r="CC56" s="156"/>
      <c r="CD56" s="156"/>
      <c r="CE56" s="156"/>
      <c r="CF56" s="157"/>
      <c r="CG56" s="192"/>
      <c r="CH56" s="192"/>
      <c r="CI56" s="193"/>
      <c r="CJ56" s="193"/>
      <c r="CK56" s="193"/>
      <c r="CL56" s="194"/>
      <c r="CM56" s="195">
        <f t="shared" ref="CM56" si="78">+IF(BX56&gt;AV56,IF(CC56&gt;BX56,IF(CH56&gt;CC56,CH56,CC56),BX56),AV56)</f>
        <v>42735</v>
      </c>
      <c r="CN56" s="196"/>
      <c r="CO56" s="125"/>
      <c r="CP56" s="194"/>
      <c r="CQ56" s="197" t="e">
        <f>+SUMIFS(#REF!,#REF!,AG56)</f>
        <v>#REF!</v>
      </c>
      <c r="CR56" s="198" t="e">
        <f>+SUMIFS(#REF!,#REF!,BB56)+SUMIFS(#REF!,#REF!,BH56)+SUMIFS(#REF!,#REF!,BN56)</f>
        <v>#REF!</v>
      </c>
      <c r="CS56" s="199" t="e">
        <f>+(CQ56+CR56)/BV56</f>
        <v>#REF!</v>
      </c>
      <c r="CT56" s="200"/>
      <c r="CU56" s="201" t="str">
        <f t="shared" ref="CU56" si="79">+R56</f>
        <v>EJECUCIÓN</v>
      </c>
      <c r="CV56" s="202"/>
      <c r="CW56" s="203">
        <f t="shared" ref="CW56" si="80">+AU56</f>
        <v>42436</v>
      </c>
      <c r="CX56" s="201">
        <f t="shared" ref="CX56" si="81">+CM56</f>
        <v>42735</v>
      </c>
      <c r="CY56" s="204">
        <f>+CX56-CW56</f>
        <v>299</v>
      </c>
      <c r="CZ56" s="204">
        <f t="shared" ref="CZ56" si="82">+$DB$1-CW56</f>
        <v>-159</v>
      </c>
      <c r="DA56" s="205">
        <f>+IF(CZ56&gt;=CY56,100,(CZ56/CY56)*100)</f>
        <v>-53.177257525083611</v>
      </c>
      <c r="DB56" s="589"/>
      <c r="DC56" s="204">
        <f>+DA56</f>
        <v>-53.177257525083611</v>
      </c>
      <c r="DD56" s="206" t="e">
        <f>+CS56</f>
        <v>#REF!</v>
      </c>
    </row>
    <row r="57" spans="1:108" s="130" customFormat="1" ht="78.75" customHeight="1" x14ac:dyDescent="0.25">
      <c r="A57" s="521" t="str">
        <f t="shared" si="9"/>
        <v>56</v>
      </c>
      <c r="B57" s="50" t="s">
        <v>1647</v>
      </c>
      <c r="C57" s="475" t="s">
        <v>2091</v>
      </c>
      <c r="D57" s="117">
        <v>55</v>
      </c>
      <c r="E57" s="79">
        <v>42437</v>
      </c>
      <c r="F57" s="118" t="s">
        <v>1510</v>
      </c>
      <c r="G57" s="118" t="s">
        <v>1547</v>
      </c>
      <c r="H57" s="48" t="s">
        <v>1486</v>
      </c>
      <c r="I57" s="48" t="s">
        <v>1846</v>
      </c>
      <c r="J57" s="28" t="s">
        <v>2092</v>
      </c>
      <c r="K57" s="61">
        <v>238</v>
      </c>
      <c r="L57" s="120">
        <v>801217</v>
      </c>
      <c r="M57" s="54" t="s">
        <v>1910</v>
      </c>
      <c r="N57" s="304">
        <v>20000000</v>
      </c>
      <c r="O57" s="46" t="s">
        <v>2093</v>
      </c>
      <c r="P57" s="57" t="s">
        <v>1496</v>
      </c>
      <c r="Q57" s="305" t="s">
        <v>1488</v>
      </c>
      <c r="R57" s="306" t="s">
        <v>1489</v>
      </c>
      <c r="S57" s="123"/>
      <c r="T57" s="124"/>
      <c r="U57" s="123"/>
      <c r="V57" s="500" t="s">
        <v>2204</v>
      </c>
      <c r="W57" s="79">
        <v>42457</v>
      </c>
      <c r="X57" s="79">
        <v>42458</v>
      </c>
      <c r="Y57" s="125">
        <f t="shared" si="43"/>
        <v>1</v>
      </c>
      <c r="Z57" s="119" t="s">
        <v>1590</v>
      </c>
      <c r="AA57" s="119" t="s">
        <v>2124</v>
      </c>
      <c r="AB57" s="119" t="s">
        <v>1493</v>
      </c>
      <c r="AC57" s="119" t="s">
        <v>1493</v>
      </c>
      <c r="AD57" s="51" t="s">
        <v>2125</v>
      </c>
      <c r="AE57" s="466">
        <v>79905768</v>
      </c>
      <c r="AF57" s="126"/>
      <c r="AG57" s="127">
        <v>65016</v>
      </c>
      <c r="AH57" s="79">
        <v>42457</v>
      </c>
      <c r="AI57" s="308" t="s">
        <v>1594</v>
      </c>
      <c r="AJ57" s="35">
        <v>3015880</v>
      </c>
      <c r="AK57" s="51" t="s">
        <v>2126</v>
      </c>
      <c r="AL57" s="47"/>
      <c r="AM57" s="47">
        <v>20000000</v>
      </c>
      <c r="AN57" s="125"/>
      <c r="AO57" s="125">
        <v>20000000</v>
      </c>
      <c r="AP57" s="148"/>
      <c r="AQ57" s="149"/>
      <c r="AR57" s="149"/>
      <c r="AS57" s="149"/>
      <c r="AT57" s="150"/>
      <c r="AU57" s="79"/>
      <c r="AV57" s="79"/>
      <c r="AW57" s="47"/>
      <c r="AX57" s="47"/>
      <c r="AY57" s="415"/>
      <c r="AZ57" s="151"/>
      <c r="BA57" s="31"/>
      <c r="BB57" s="153"/>
      <c r="BC57" s="153"/>
      <c r="BD57" s="154"/>
      <c r="BE57" s="209"/>
      <c r="BF57" s="153"/>
      <c r="BG57" s="154"/>
      <c r="BH57" s="155"/>
      <c r="BI57" s="156"/>
      <c r="BJ57" s="157"/>
      <c r="BK57" s="157"/>
      <c r="BL57" s="158"/>
      <c r="BM57" s="157"/>
      <c r="BN57" s="159"/>
      <c r="BO57" s="159"/>
      <c r="BP57" s="160"/>
      <c r="BQ57" s="161"/>
      <c r="BR57" s="162"/>
      <c r="BS57" s="161"/>
      <c r="BT57" s="163"/>
      <c r="BU57" s="164"/>
      <c r="BV57" s="165"/>
      <c r="BW57" s="166"/>
      <c r="BX57" s="166"/>
      <c r="BY57" s="309"/>
      <c r="BZ57" s="166"/>
      <c r="CA57" s="154"/>
      <c r="CB57" s="157"/>
      <c r="CC57" s="156"/>
      <c r="CD57" s="156"/>
      <c r="CE57" s="156"/>
      <c r="CF57" s="157"/>
      <c r="CG57" s="192"/>
      <c r="CH57" s="192"/>
      <c r="CI57" s="193"/>
      <c r="CJ57" s="193"/>
      <c r="CK57" s="193"/>
      <c r="CL57" s="194"/>
      <c r="CM57" s="195"/>
      <c r="CN57" s="196"/>
      <c r="CO57" s="125"/>
      <c r="CP57" s="194"/>
      <c r="CQ57" s="197"/>
      <c r="CR57" s="198"/>
      <c r="CS57" s="199"/>
      <c r="CT57" s="200"/>
      <c r="CU57" s="201"/>
      <c r="CV57" s="202"/>
      <c r="CW57" s="203"/>
      <c r="CX57" s="201"/>
      <c r="CY57" s="204"/>
      <c r="CZ57" s="204"/>
      <c r="DA57" s="205"/>
      <c r="DB57" s="589"/>
      <c r="DC57" s="204"/>
      <c r="DD57" s="206"/>
    </row>
    <row r="58" spans="1:108" s="130" customFormat="1" ht="78.75" customHeight="1" x14ac:dyDescent="0.25">
      <c r="A58" s="521" t="str">
        <f t="shared" si="9"/>
        <v>71</v>
      </c>
      <c r="B58" s="50" t="s">
        <v>1654</v>
      </c>
      <c r="C58" s="475" t="s">
        <v>2203</v>
      </c>
      <c r="D58" s="117" t="s">
        <v>2204</v>
      </c>
      <c r="E58" s="79">
        <v>42437</v>
      </c>
      <c r="F58" s="118" t="s">
        <v>1510</v>
      </c>
      <c r="G58" s="118" t="s">
        <v>1547</v>
      </c>
      <c r="H58" s="48" t="s">
        <v>1486</v>
      </c>
      <c r="I58" s="48" t="s">
        <v>1846</v>
      </c>
      <c r="J58" s="28" t="s">
        <v>2205</v>
      </c>
      <c r="K58" s="61">
        <v>44</v>
      </c>
      <c r="L58" s="120">
        <v>861005</v>
      </c>
      <c r="M58" s="54" t="s">
        <v>2206</v>
      </c>
      <c r="N58" s="304" t="s">
        <v>2207</v>
      </c>
      <c r="O58" s="46">
        <v>21816</v>
      </c>
      <c r="P58" s="57" t="s">
        <v>2135</v>
      </c>
      <c r="Q58" s="305" t="s">
        <v>1488</v>
      </c>
      <c r="R58" s="306" t="s">
        <v>1972</v>
      </c>
      <c r="S58" s="123"/>
      <c r="T58" s="124"/>
      <c r="U58" s="123"/>
      <c r="V58" s="500" t="s">
        <v>2549</v>
      </c>
      <c r="W58" s="79">
        <v>42479</v>
      </c>
      <c r="X58" s="79">
        <v>42482</v>
      </c>
      <c r="Y58" s="125">
        <f t="shared" si="43"/>
        <v>3</v>
      </c>
      <c r="Z58" s="119" t="s">
        <v>2032</v>
      </c>
      <c r="AA58" s="119" t="s">
        <v>1492</v>
      </c>
      <c r="AB58" s="119" t="s">
        <v>1493</v>
      </c>
      <c r="AC58" s="119" t="s">
        <v>2006</v>
      </c>
      <c r="AD58" s="51" t="s">
        <v>2534</v>
      </c>
      <c r="AE58" s="466">
        <v>860351894</v>
      </c>
      <c r="AF58" s="126" t="s">
        <v>1977</v>
      </c>
      <c r="AG58" s="127">
        <v>85916</v>
      </c>
      <c r="AH58" s="79"/>
      <c r="AI58" s="308"/>
      <c r="AJ58" s="35"/>
      <c r="AK58" s="51"/>
      <c r="AL58" s="47"/>
      <c r="AM58" s="47">
        <v>147600000</v>
      </c>
      <c r="AN58" s="125"/>
      <c r="AO58" s="125">
        <f>AM58+AN58</f>
        <v>147600000</v>
      </c>
      <c r="AP58" s="148"/>
      <c r="AQ58" s="149"/>
      <c r="AR58" s="149"/>
      <c r="AS58" s="149"/>
      <c r="AT58" s="150"/>
      <c r="AU58" s="79"/>
      <c r="AV58" s="79">
        <v>42704</v>
      </c>
      <c r="AW58" s="47"/>
      <c r="AX58" s="47"/>
      <c r="AY58" s="415" t="s">
        <v>2550</v>
      </c>
      <c r="AZ58" s="151"/>
      <c r="BA58" s="31"/>
      <c r="BB58" s="153"/>
      <c r="BC58" s="153"/>
      <c r="BD58" s="154"/>
      <c r="BE58" s="209"/>
      <c r="BF58" s="153"/>
      <c r="BG58" s="154"/>
      <c r="BH58" s="155"/>
      <c r="BI58" s="156"/>
      <c r="BJ58" s="157"/>
      <c r="BK58" s="157"/>
      <c r="BL58" s="158"/>
      <c r="BM58" s="157"/>
      <c r="BN58" s="159"/>
      <c r="BO58" s="159"/>
      <c r="BP58" s="160"/>
      <c r="BQ58" s="161"/>
      <c r="BR58" s="162"/>
      <c r="BS58" s="161"/>
      <c r="BT58" s="163"/>
      <c r="BU58" s="164"/>
      <c r="BV58" s="165"/>
      <c r="BW58" s="166"/>
      <c r="BX58" s="166"/>
      <c r="BY58" s="309"/>
      <c r="BZ58" s="166"/>
      <c r="CA58" s="154"/>
      <c r="CB58" s="157"/>
      <c r="CC58" s="156"/>
      <c r="CD58" s="156"/>
      <c r="CE58" s="156"/>
      <c r="CF58" s="157"/>
      <c r="CG58" s="192"/>
      <c r="CH58" s="192"/>
      <c r="CI58" s="193"/>
      <c r="CJ58" s="193"/>
      <c r="CK58" s="193"/>
      <c r="CL58" s="194"/>
      <c r="CM58" s="195"/>
      <c r="CN58" s="196"/>
      <c r="CO58" s="125"/>
      <c r="CP58" s="194"/>
      <c r="CQ58" s="197"/>
      <c r="CR58" s="198"/>
      <c r="CS58" s="199"/>
      <c r="CT58" s="200"/>
      <c r="CU58" s="201"/>
      <c r="CV58" s="202"/>
      <c r="CW58" s="203"/>
      <c r="CX58" s="201"/>
      <c r="CY58" s="204"/>
      <c r="CZ58" s="204"/>
      <c r="DA58" s="205"/>
      <c r="DB58" s="589"/>
      <c r="DC58" s="204"/>
      <c r="DD58" s="206"/>
    </row>
    <row r="59" spans="1:108" ht="114.75" x14ac:dyDescent="0.25">
      <c r="A59" s="521">
        <f t="shared" si="9"/>
        <v>59</v>
      </c>
      <c r="B59" s="51" t="s">
        <v>1653</v>
      </c>
      <c r="C59" s="476" t="s">
        <v>2230</v>
      </c>
      <c r="D59" s="135">
        <v>57</v>
      </c>
      <c r="E59" s="79">
        <v>42438</v>
      </c>
      <c r="F59" s="51" t="s">
        <v>1510</v>
      </c>
      <c r="G59" s="118" t="s">
        <v>1547</v>
      </c>
      <c r="H59" s="37" t="s">
        <v>1733</v>
      </c>
      <c r="I59" s="37" t="s">
        <v>2228</v>
      </c>
      <c r="J59" s="136" t="s">
        <v>2229</v>
      </c>
      <c r="K59" s="137">
        <v>170</v>
      </c>
      <c r="L59" s="138">
        <v>432121</v>
      </c>
      <c r="M59" s="138" t="s">
        <v>2231</v>
      </c>
      <c r="N59" s="68">
        <v>10000000</v>
      </c>
      <c r="O59" s="53" t="s">
        <v>2232</v>
      </c>
      <c r="P59" s="59" t="s">
        <v>1704</v>
      </c>
      <c r="Q59" s="133" t="s">
        <v>1488</v>
      </c>
      <c r="R59" s="133" t="s">
        <v>2233</v>
      </c>
      <c r="S59" s="141"/>
      <c r="T59" s="142"/>
      <c r="U59" s="141"/>
      <c r="V59" s="500">
        <v>59</v>
      </c>
      <c r="W59" s="79">
        <v>42461</v>
      </c>
      <c r="X59" s="143">
        <v>42465</v>
      </c>
      <c r="Y59" s="125">
        <f t="shared" si="43"/>
        <v>4</v>
      </c>
      <c r="Z59" s="51" t="s">
        <v>1831</v>
      </c>
      <c r="AA59" s="51"/>
      <c r="AB59" s="48" t="s">
        <v>1493</v>
      </c>
      <c r="AC59" s="48" t="s">
        <v>1493</v>
      </c>
      <c r="AD59" s="51" t="s">
        <v>2234</v>
      </c>
      <c r="AE59" s="423">
        <v>8300141960</v>
      </c>
      <c r="AF59" s="126" t="s">
        <v>1611</v>
      </c>
      <c r="AG59" s="43">
        <v>76216</v>
      </c>
      <c r="AH59" s="140">
        <v>42461</v>
      </c>
      <c r="AI59" s="140" t="s">
        <v>1594</v>
      </c>
      <c r="AJ59" s="43">
        <v>4622579354</v>
      </c>
      <c r="AK59" s="422" t="s">
        <v>1978</v>
      </c>
      <c r="AL59" s="235"/>
      <c r="AM59" s="139">
        <v>10000000</v>
      </c>
      <c r="AN59" s="139"/>
      <c r="AO59" s="125">
        <f>AM59+AN59</f>
        <v>10000000</v>
      </c>
      <c r="AP59" s="48" t="s">
        <v>2181</v>
      </c>
      <c r="AQ59" s="236" t="s">
        <v>2058</v>
      </c>
      <c r="AR59" s="237"/>
      <c r="AS59" s="237"/>
      <c r="AT59" s="121"/>
      <c r="AU59" s="79"/>
      <c r="AV59" s="79">
        <v>42735</v>
      </c>
      <c r="AW59" s="238"/>
      <c r="AX59" s="238"/>
      <c r="AY59" s="239" t="s">
        <v>65</v>
      </c>
      <c r="AZ59" s="240">
        <v>79379510</v>
      </c>
      <c r="BA59" s="424" t="s">
        <v>2235</v>
      </c>
      <c r="BB59" s="143"/>
      <c r="BC59" s="143"/>
      <c r="BD59" s="125"/>
      <c r="BE59" s="196"/>
      <c r="BF59" s="143"/>
      <c r="BG59" s="125"/>
      <c r="BH59" s="241"/>
      <c r="BI59" s="143"/>
      <c r="BJ59" s="125"/>
      <c r="BK59" s="125"/>
      <c r="BL59" s="143"/>
      <c r="BM59" s="125"/>
      <c r="BN59" s="241"/>
      <c r="BO59" s="241"/>
      <c r="BP59" s="125"/>
      <c r="BQ59" s="125"/>
      <c r="BR59" s="143"/>
      <c r="BS59" s="125"/>
      <c r="BT59" s="242"/>
      <c r="BU59" s="242"/>
      <c r="BV59" s="242"/>
      <c r="BW59" s="243"/>
      <c r="BX59" s="243"/>
      <c r="BY59" s="126"/>
      <c r="BZ59" s="243"/>
      <c r="CA59" s="125"/>
      <c r="CB59" s="243"/>
      <c r="CC59" s="243"/>
      <c r="CD59" s="126"/>
      <c r="CE59" s="243"/>
      <c r="CF59" s="125"/>
      <c r="CG59" s="243"/>
      <c r="CH59" s="243"/>
      <c r="CI59" s="126"/>
      <c r="CJ59" s="243"/>
      <c r="CK59" s="125"/>
      <c r="CL59" s="245"/>
      <c r="CM59" s="143"/>
      <c r="CN59" s="196"/>
      <c r="CO59" s="125"/>
      <c r="CP59" s="245"/>
      <c r="CQ59" s="246"/>
      <c r="CR59" s="247"/>
      <c r="CS59" s="247"/>
      <c r="CT59" s="247"/>
      <c r="CU59" s="134"/>
      <c r="CV59" s="134"/>
      <c r="CW59" s="134"/>
      <c r="CX59" s="134"/>
      <c r="CY59" s="134"/>
      <c r="CZ59" s="139"/>
      <c r="DA59" s="248"/>
      <c r="DB59" s="592"/>
      <c r="DC59" s="139"/>
      <c r="DD59" s="249"/>
    </row>
    <row r="60" spans="1:108" ht="63.75" x14ac:dyDescent="0.25">
      <c r="A60" s="521">
        <f t="shared" si="9"/>
        <v>55</v>
      </c>
      <c r="B60" s="51" t="s">
        <v>2260</v>
      </c>
      <c r="C60" s="476"/>
      <c r="D60" s="135">
        <v>58</v>
      </c>
      <c r="E60" s="79">
        <v>42436</v>
      </c>
      <c r="F60" s="51" t="s">
        <v>1510</v>
      </c>
      <c r="G60" s="118" t="s">
        <v>1547</v>
      </c>
      <c r="H60" s="37" t="s">
        <v>1486</v>
      </c>
      <c r="I60" s="37" t="s">
        <v>214</v>
      </c>
      <c r="J60" s="264" t="s">
        <v>2261</v>
      </c>
      <c r="K60" s="137">
        <v>173</v>
      </c>
      <c r="L60" s="138">
        <v>831217</v>
      </c>
      <c r="M60" s="138" t="s">
        <v>2262</v>
      </c>
      <c r="N60" s="68">
        <v>55000000</v>
      </c>
      <c r="O60" s="53" t="s">
        <v>2263</v>
      </c>
      <c r="P60" s="59" t="s">
        <v>1861</v>
      </c>
      <c r="Q60" s="133" t="s">
        <v>1488</v>
      </c>
      <c r="R60" s="133" t="s">
        <v>2233</v>
      </c>
      <c r="S60" s="141"/>
      <c r="T60" s="142"/>
      <c r="U60" s="141"/>
      <c r="V60" s="500">
        <v>55</v>
      </c>
      <c r="W60" s="79">
        <v>42457</v>
      </c>
      <c r="X60" s="143">
        <v>42457</v>
      </c>
      <c r="Y60" s="125">
        <f t="shared" si="43"/>
        <v>0</v>
      </c>
      <c r="Z60" s="51" t="s">
        <v>1831</v>
      </c>
      <c r="AA60" s="51" t="s">
        <v>2264</v>
      </c>
      <c r="AB60" s="48" t="s">
        <v>1493</v>
      </c>
      <c r="AC60" s="48" t="s">
        <v>1493</v>
      </c>
      <c r="AD60" s="425" t="s">
        <v>2265</v>
      </c>
      <c r="AE60" s="423">
        <v>830072071</v>
      </c>
      <c r="AF60" s="126" t="s">
        <v>1600</v>
      </c>
      <c r="AG60" s="43">
        <v>64816</v>
      </c>
      <c r="AH60" s="140">
        <v>42457</v>
      </c>
      <c r="AI60" s="140" t="s">
        <v>1594</v>
      </c>
      <c r="AJ60" s="43">
        <v>477769999699</v>
      </c>
      <c r="AK60" s="422" t="s">
        <v>1828</v>
      </c>
      <c r="AL60" s="235"/>
      <c r="AM60" s="139">
        <v>55000000</v>
      </c>
      <c r="AN60" s="79"/>
      <c r="AO60" s="125">
        <f t="shared" ref="AO60:AO70" si="83">+AM60+AN60</f>
        <v>55000000</v>
      </c>
      <c r="AP60" s="250" t="s">
        <v>22</v>
      </c>
      <c r="AQ60" s="149" t="s">
        <v>68</v>
      </c>
      <c r="AR60" s="149" t="s">
        <v>68</v>
      </c>
      <c r="AS60" s="149" t="s">
        <v>68</v>
      </c>
      <c r="AT60" s="150" t="s">
        <v>68</v>
      </c>
      <c r="AU60" s="79">
        <v>42458</v>
      </c>
      <c r="AV60" s="79">
        <v>42735</v>
      </c>
      <c r="AW60" s="47">
        <f t="shared" ref="AW60:AW61" si="84">AV60-AU60</f>
        <v>277</v>
      </c>
      <c r="AX60" s="47"/>
      <c r="AY60" s="26" t="s">
        <v>1595</v>
      </c>
      <c r="AZ60" s="151"/>
      <c r="BA60" s="36"/>
      <c r="BB60" s="152"/>
      <c r="BC60" s="153"/>
      <c r="BD60" s="154"/>
      <c r="BE60" s="154"/>
      <c r="BF60" s="153"/>
      <c r="BG60" s="154"/>
      <c r="BH60" s="155"/>
      <c r="BI60" s="156"/>
      <c r="BJ60" s="157"/>
      <c r="BK60" s="157"/>
      <c r="BL60" s="158"/>
      <c r="BM60" s="157"/>
      <c r="BN60" s="159"/>
      <c r="BO60" s="159"/>
      <c r="BP60" s="160"/>
      <c r="BQ60" s="161"/>
      <c r="BR60" s="162"/>
      <c r="BS60" s="161"/>
      <c r="BT60" s="163">
        <f t="shared" ref="BT60:BT61" si="85">+AN60</f>
        <v>0</v>
      </c>
      <c r="BU60" s="164">
        <f t="shared" ref="BU60:BU61" si="86">+BD60+BJ60+BP60+BT60</f>
        <v>0</v>
      </c>
      <c r="BV60" s="165">
        <f t="shared" ref="BV60:BV61" si="87">+AO60+BU60</f>
        <v>55000000</v>
      </c>
      <c r="BW60" s="166"/>
      <c r="BX60" s="166"/>
      <c r="BY60" s="166"/>
      <c r="BZ60" s="166"/>
      <c r="CA60" s="154"/>
      <c r="CB60" s="156"/>
      <c r="CC60" s="156"/>
      <c r="CD60" s="156"/>
      <c r="CE60" s="156"/>
      <c r="CF60" s="157"/>
      <c r="CG60" s="192"/>
      <c r="CH60" s="192"/>
      <c r="CI60" s="193"/>
      <c r="CJ60" s="193"/>
      <c r="CK60" s="193"/>
      <c r="CL60" s="194"/>
      <c r="CM60" s="195"/>
      <c r="CN60" s="196"/>
      <c r="CO60" s="125"/>
      <c r="CP60" s="194"/>
      <c r="CQ60" s="197"/>
      <c r="CR60" s="198"/>
      <c r="CS60" s="199"/>
      <c r="CT60" s="200"/>
      <c r="CU60" s="201"/>
      <c r="CV60" s="202"/>
      <c r="CW60" s="203"/>
      <c r="CX60" s="201"/>
      <c r="CY60" s="204"/>
      <c r="CZ60" s="204"/>
      <c r="DA60" s="205"/>
      <c r="DB60" s="592"/>
    </row>
    <row r="61" spans="1:108" ht="81" customHeight="1" x14ac:dyDescent="0.25">
      <c r="A61" s="521">
        <f t="shared" si="9"/>
        <v>63</v>
      </c>
      <c r="B61" s="51" t="s">
        <v>1500</v>
      </c>
      <c r="C61" s="476" t="s">
        <v>2266</v>
      </c>
      <c r="D61" s="135">
        <v>59</v>
      </c>
      <c r="E61" s="79">
        <v>42446</v>
      </c>
      <c r="F61" s="51" t="s">
        <v>1510</v>
      </c>
      <c r="G61" s="51" t="s">
        <v>1548</v>
      </c>
      <c r="H61" s="37" t="s">
        <v>1733</v>
      </c>
      <c r="I61" s="37" t="s">
        <v>2228</v>
      </c>
      <c r="J61" s="426" t="s">
        <v>2267</v>
      </c>
      <c r="K61" s="137">
        <v>28</v>
      </c>
      <c r="L61" s="138">
        <v>461517</v>
      </c>
      <c r="M61" s="138" t="s">
        <v>2268</v>
      </c>
      <c r="N61" s="68">
        <v>89922400</v>
      </c>
      <c r="O61" s="53" t="s">
        <v>2269</v>
      </c>
      <c r="P61" s="59" t="s">
        <v>2211</v>
      </c>
      <c r="Q61" s="133" t="s">
        <v>1554</v>
      </c>
      <c r="R61" s="51" t="s">
        <v>2270</v>
      </c>
      <c r="S61" s="141"/>
      <c r="T61" s="142"/>
      <c r="U61" s="141"/>
      <c r="V61" s="500">
        <v>63</v>
      </c>
      <c r="W61" s="79">
        <v>42472</v>
      </c>
      <c r="X61" s="79">
        <v>42473</v>
      </c>
      <c r="Y61" s="125">
        <f t="shared" si="43"/>
        <v>1</v>
      </c>
      <c r="Z61" s="48" t="s">
        <v>2032</v>
      </c>
      <c r="AA61" s="48" t="s">
        <v>2271</v>
      </c>
      <c r="AB61" s="48" t="s">
        <v>2010</v>
      </c>
      <c r="AC61" s="48" t="s">
        <v>2010</v>
      </c>
      <c r="AD61" s="48" t="s">
        <v>2272</v>
      </c>
      <c r="AE61" s="146">
        <v>860000648</v>
      </c>
      <c r="AF61" s="126" t="s">
        <v>1611</v>
      </c>
      <c r="AG61" s="61">
        <v>81016</v>
      </c>
      <c r="AH61" s="243">
        <v>42472</v>
      </c>
      <c r="AI61" s="243" t="s">
        <v>1512</v>
      </c>
      <c r="AJ61" s="61">
        <v>20080287026</v>
      </c>
      <c r="AK61" s="121" t="s">
        <v>1978</v>
      </c>
      <c r="AL61" s="125"/>
      <c r="AM61" s="125">
        <v>89922400</v>
      </c>
      <c r="AN61" s="125"/>
      <c r="AO61" s="125">
        <f t="shared" si="83"/>
        <v>89922400</v>
      </c>
      <c r="AP61" s="427" t="s">
        <v>2273</v>
      </c>
      <c r="AQ61" s="428" t="s">
        <v>2274</v>
      </c>
      <c r="AR61" s="429" t="s">
        <v>2564</v>
      </c>
      <c r="AS61" s="429" t="s">
        <v>2565</v>
      </c>
      <c r="AT61" s="429">
        <v>42473</v>
      </c>
      <c r="AU61" s="79">
        <v>42473</v>
      </c>
      <c r="AV61" s="79">
        <v>42735</v>
      </c>
      <c r="AW61" s="47">
        <f t="shared" si="84"/>
        <v>262</v>
      </c>
      <c r="AX61" s="47"/>
      <c r="AY61" s="430" t="s">
        <v>2275</v>
      </c>
      <c r="AZ61" s="151"/>
      <c r="BA61" s="310" t="s">
        <v>2276</v>
      </c>
      <c r="BB61" s="153"/>
      <c r="BC61" s="153"/>
      <c r="BD61" s="154"/>
      <c r="BE61" s="209"/>
      <c r="BF61" s="153"/>
      <c r="BG61" s="154"/>
      <c r="BH61" s="155"/>
      <c r="BI61" s="156"/>
      <c r="BJ61" s="157"/>
      <c r="BK61" s="157"/>
      <c r="BL61" s="158"/>
      <c r="BM61" s="157"/>
      <c r="BN61" s="159"/>
      <c r="BO61" s="159"/>
      <c r="BP61" s="160"/>
      <c r="BQ61" s="161"/>
      <c r="BR61" s="162"/>
      <c r="BS61" s="161"/>
      <c r="BT61" s="163">
        <f t="shared" si="85"/>
        <v>0</v>
      </c>
      <c r="BU61" s="164">
        <f t="shared" si="86"/>
        <v>0</v>
      </c>
      <c r="BV61" s="165">
        <f t="shared" si="87"/>
        <v>89922400</v>
      </c>
      <c r="BW61" s="166"/>
      <c r="BX61" s="166"/>
      <c r="BY61" s="309"/>
      <c r="BZ61" s="166"/>
      <c r="CA61" s="154"/>
      <c r="CB61" s="157"/>
      <c r="CC61" s="156"/>
      <c r="CD61" s="156"/>
      <c r="CE61" s="156"/>
      <c r="CF61" s="157"/>
      <c r="CG61" s="192"/>
      <c r="CH61" s="192"/>
      <c r="CI61" s="193"/>
      <c r="CJ61" s="193"/>
      <c r="CK61" s="193"/>
      <c r="CL61" s="194"/>
      <c r="CM61" s="195">
        <f t="shared" ref="CM61" si="88">+IF(BX61&gt;AV61,IF(CC61&gt;BX61,IF(CH61&gt;CC61,CH61,CC61),BX61),AV61)</f>
        <v>42735</v>
      </c>
      <c r="CN61" s="196"/>
      <c r="CO61" s="125"/>
      <c r="CP61" s="194"/>
      <c r="CQ61" s="197" t="e">
        <f>+SUMIFS(#REF!,#REF!,AG61)</f>
        <v>#REF!</v>
      </c>
      <c r="CR61" s="198" t="e">
        <f>+SUMIFS(#REF!,#REF!,BB61)+SUMIFS(#REF!,#REF!,BH61)+SUMIFS(#REF!,#REF!,BN61)</f>
        <v>#REF!</v>
      </c>
      <c r="CS61" s="199" t="e">
        <f t="shared" ref="CS61" si="89">+(CQ61+CR61)/BV61</f>
        <v>#REF!</v>
      </c>
      <c r="CT61" s="200"/>
      <c r="CU61" s="201" t="str">
        <f t="shared" ref="CU61" si="90">+R61</f>
        <v>ELABORACIÓN CONTRATO</v>
      </c>
      <c r="CV61" s="202"/>
      <c r="CW61" s="203">
        <f t="shared" ref="CW61" si="91">+AU61</f>
        <v>42473</v>
      </c>
      <c r="CX61" s="201">
        <f t="shared" ref="CX61" si="92">+CM61</f>
        <v>42735</v>
      </c>
      <c r="CY61" s="204">
        <f t="shared" ref="CY61" si="93">+CX61-CW61</f>
        <v>262</v>
      </c>
      <c r="CZ61" s="204">
        <f t="shared" ref="CZ61" si="94">+$DB$1-CW61</f>
        <v>-196</v>
      </c>
      <c r="DA61" s="205">
        <f t="shared" ref="DA61" si="95">+IF(CZ61&gt;=CY61,100,(CZ61/CY61)*100)</f>
        <v>-74.809160305343511</v>
      </c>
      <c r="DB61" s="592"/>
      <c r="DC61" s="204">
        <f t="shared" ref="DC61" si="96">+DA61</f>
        <v>-74.809160305343511</v>
      </c>
      <c r="DD61" s="206" t="e">
        <f t="shared" ref="DD61" si="97">+CS61</f>
        <v>#REF!</v>
      </c>
    </row>
    <row r="62" spans="1:108" ht="76.5" x14ac:dyDescent="0.25">
      <c r="A62" s="521" t="str">
        <f t="shared" si="9"/>
        <v>DESIERTO</v>
      </c>
      <c r="B62" s="51" t="s">
        <v>1653</v>
      </c>
      <c r="C62" s="476" t="s">
        <v>2240</v>
      </c>
      <c r="D62" s="135">
        <v>60</v>
      </c>
      <c r="E62" s="79">
        <v>42447</v>
      </c>
      <c r="F62" s="51" t="s">
        <v>1510</v>
      </c>
      <c r="G62" s="51" t="s">
        <v>1568</v>
      </c>
      <c r="H62" s="37" t="s">
        <v>1839</v>
      </c>
      <c r="I62" s="37" t="s">
        <v>2236</v>
      </c>
      <c r="J62" s="136" t="s">
        <v>2237</v>
      </c>
      <c r="K62" s="137">
        <v>65</v>
      </c>
      <c r="L62" s="138">
        <v>801315</v>
      </c>
      <c r="M62" s="138" t="s">
        <v>2238</v>
      </c>
      <c r="N62" s="68">
        <v>3000000</v>
      </c>
      <c r="O62" s="53" t="s">
        <v>1843</v>
      </c>
      <c r="P62" s="59" t="s">
        <v>2239</v>
      </c>
      <c r="Q62" s="133" t="s">
        <v>1554</v>
      </c>
      <c r="R62" s="133"/>
      <c r="S62" s="141"/>
      <c r="T62" s="142"/>
      <c r="U62" s="141"/>
      <c r="V62" s="500" t="s">
        <v>2177</v>
      </c>
      <c r="X62" s="143"/>
      <c r="Y62" s="125">
        <f t="shared" si="43"/>
        <v>0</v>
      </c>
      <c r="Z62" s="51"/>
      <c r="AA62" s="51"/>
      <c r="AB62" s="37"/>
      <c r="AC62" s="37"/>
      <c r="AD62" s="51"/>
      <c r="AE62" s="423"/>
      <c r="AF62" s="126"/>
      <c r="AG62" s="43"/>
      <c r="AH62" s="140"/>
      <c r="AI62" s="140"/>
      <c r="AJ62" s="43"/>
      <c r="AK62" s="422"/>
      <c r="AL62" s="235"/>
      <c r="AM62" s="139"/>
      <c r="AN62" s="139"/>
      <c r="AO62" s="125">
        <f t="shared" si="83"/>
        <v>0</v>
      </c>
      <c r="AP62" s="48"/>
      <c r="AQ62" s="149" t="s">
        <v>68</v>
      </c>
      <c r="AR62" s="149" t="s">
        <v>68</v>
      </c>
      <c r="AS62" s="149" t="s">
        <v>68</v>
      </c>
      <c r="AT62" s="150" t="s">
        <v>68</v>
      </c>
      <c r="AU62" s="79"/>
      <c r="AV62" s="79"/>
      <c r="AW62" s="47"/>
      <c r="AX62" s="238"/>
      <c r="AY62" s="239"/>
      <c r="AZ62" s="240"/>
      <c r="BA62" s="142"/>
      <c r="BB62" s="143"/>
      <c r="BC62" s="143"/>
      <c r="BD62" s="125"/>
      <c r="BE62" s="196"/>
      <c r="BF62" s="143"/>
      <c r="BG62" s="125"/>
      <c r="BH62" s="241"/>
      <c r="BI62" s="143"/>
      <c r="BJ62" s="125"/>
      <c r="BK62" s="125"/>
      <c r="BL62" s="143"/>
      <c r="BM62" s="125"/>
      <c r="BN62" s="241"/>
      <c r="BO62" s="241"/>
      <c r="BP62" s="125"/>
      <c r="BQ62" s="125"/>
      <c r="BR62" s="143"/>
      <c r="BS62" s="125"/>
      <c r="BT62" s="242"/>
      <c r="BU62" s="242"/>
      <c r="BV62" s="242"/>
      <c r="BW62" s="243"/>
      <c r="BX62" s="243"/>
      <c r="BY62" s="126"/>
      <c r="BZ62" s="243"/>
      <c r="CA62" s="125"/>
      <c r="CB62" s="243"/>
      <c r="CC62" s="243"/>
      <c r="CD62" s="126"/>
      <c r="CE62" s="243"/>
      <c r="CF62" s="125"/>
      <c r="CG62" s="243"/>
      <c r="CH62" s="243"/>
      <c r="CI62" s="126"/>
      <c r="CJ62" s="243"/>
      <c r="CK62" s="125"/>
      <c r="CL62" s="245"/>
      <c r="CM62" s="143"/>
      <c r="CN62" s="196"/>
      <c r="CO62" s="125"/>
      <c r="CP62" s="245"/>
      <c r="CQ62" s="246"/>
      <c r="CR62" s="247"/>
      <c r="CS62" s="247"/>
      <c r="CT62" s="247"/>
      <c r="CU62" s="134"/>
      <c r="CV62" s="134"/>
      <c r="CW62" s="134"/>
      <c r="CX62" s="134"/>
      <c r="CY62" s="134"/>
      <c r="CZ62" s="139"/>
      <c r="DA62" s="248"/>
      <c r="DB62" s="592"/>
      <c r="DC62" s="139"/>
      <c r="DD62" s="249"/>
    </row>
    <row r="63" spans="1:108" s="130" customFormat="1" ht="78.75" customHeight="1" x14ac:dyDescent="0.25">
      <c r="A63" s="521" t="str">
        <f t="shared" si="9"/>
        <v>74</v>
      </c>
      <c r="B63" s="50" t="s">
        <v>1654</v>
      </c>
      <c r="C63" s="475" t="s">
        <v>2345</v>
      </c>
      <c r="D63" s="117" t="s">
        <v>2208</v>
      </c>
      <c r="E63" s="79">
        <v>42447</v>
      </c>
      <c r="F63" s="118" t="s">
        <v>1510</v>
      </c>
      <c r="G63" s="118" t="s">
        <v>1548</v>
      </c>
      <c r="H63" s="48" t="s">
        <v>1486</v>
      </c>
      <c r="I63" s="48" t="s">
        <v>2028</v>
      </c>
      <c r="J63" s="28" t="s">
        <v>2209</v>
      </c>
      <c r="K63" s="61">
        <v>25</v>
      </c>
      <c r="L63" s="120">
        <v>721033</v>
      </c>
      <c r="M63" s="54" t="s">
        <v>2210</v>
      </c>
      <c r="N63" s="304">
        <v>87433666</v>
      </c>
      <c r="O63" s="46">
        <v>22816</v>
      </c>
      <c r="P63" s="57" t="s">
        <v>2211</v>
      </c>
      <c r="Q63" s="305" t="s">
        <v>2481</v>
      </c>
      <c r="R63" s="306" t="s">
        <v>1972</v>
      </c>
      <c r="S63" s="123"/>
      <c r="T63" s="124"/>
      <c r="U63" s="123"/>
      <c r="V63" s="500" t="s">
        <v>2510</v>
      </c>
      <c r="W63" s="79">
        <v>42486</v>
      </c>
      <c r="X63" s="79">
        <v>42486</v>
      </c>
      <c r="Y63" s="125">
        <f t="shared" si="43"/>
        <v>0</v>
      </c>
      <c r="Z63" s="119" t="s">
        <v>2032</v>
      </c>
      <c r="AA63" s="119" t="s">
        <v>2511</v>
      </c>
      <c r="AB63" s="119" t="s">
        <v>2512</v>
      </c>
      <c r="AC63" s="119" t="s">
        <v>2512</v>
      </c>
      <c r="AD63" s="51" t="s">
        <v>2513</v>
      </c>
      <c r="AE63" s="466">
        <v>830073329</v>
      </c>
      <c r="AF63" s="126" t="s">
        <v>1611</v>
      </c>
      <c r="AG63" s="127">
        <v>92016</v>
      </c>
      <c r="AH63" s="79"/>
      <c r="AI63" s="308"/>
      <c r="AJ63" s="35"/>
      <c r="AK63" s="51"/>
      <c r="AL63" s="47"/>
      <c r="AM63" s="139">
        <v>99699912</v>
      </c>
      <c r="AN63" s="139"/>
      <c r="AO63" s="125">
        <f t="shared" si="83"/>
        <v>99699912</v>
      </c>
      <c r="AP63" s="148" t="s">
        <v>2273</v>
      </c>
      <c r="AQ63" s="149"/>
      <c r="AR63" s="149"/>
      <c r="AS63" s="149"/>
      <c r="AT63" s="150"/>
      <c r="AU63" s="79"/>
      <c r="AV63" s="79"/>
      <c r="AW63" s="47"/>
      <c r="AX63" s="47"/>
      <c r="AY63" s="415"/>
      <c r="AZ63" s="151"/>
      <c r="BA63" s="31"/>
      <c r="BB63" s="153"/>
      <c r="BC63" s="153"/>
      <c r="BD63" s="154"/>
      <c r="BE63" s="209"/>
      <c r="BF63" s="153"/>
      <c r="BG63" s="154"/>
      <c r="BH63" s="155"/>
      <c r="BI63" s="156"/>
      <c r="BJ63" s="157"/>
      <c r="BK63" s="157"/>
      <c r="BL63" s="158"/>
      <c r="BM63" s="157"/>
      <c r="BN63" s="159"/>
      <c r="BO63" s="159"/>
      <c r="BP63" s="160"/>
      <c r="BQ63" s="161"/>
      <c r="BR63" s="162"/>
      <c r="BS63" s="161"/>
      <c r="BT63" s="163"/>
      <c r="BU63" s="164"/>
      <c r="BV63" s="165"/>
      <c r="BW63" s="166"/>
      <c r="BX63" s="166"/>
      <c r="BY63" s="309"/>
      <c r="BZ63" s="166"/>
      <c r="CA63" s="154"/>
      <c r="CB63" s="157"/>
      <c r="CC63" s="156"/>
      <c r="CD63" s="156"/>
      <c r="CE63" s="156"/>
      <c r="CF63" s="157"/>
      <c r="CG63" s="192"/>
      <c r="CH63" s="192"/>
      <c r="CI63" s="193"/>
      <c r="CJ63" s="193"/>
      <c r="CK63" s="193"/>
      <c r="CL63" s="194"/>
      <c r="CM63" s="195"/>
      <c r="CN63" s="196"/>
      <c r="CO63" s="125"/>
      <c r="CP63" s="194"/>
      <c r="CQ63" s="197"/>
      <c r="CR63" s="198"/>
      <c r="CS63" s="199"/>
      <c r="CT63" s="200"/>
      <c r="CU63" s="201"/>
      <c r="CV63" s="202"/>
      <c r="CW63" s="203"/>
      <c r="CX63" s="201"/>
      <c r="CY63" s="204"/>
      <c r="CZ63" s="204"/>
      <c r="DA63" s="205"/>
      <c r="DB63" s="592"/>
      <c r="DC63" s="204"/>
      <c r="DD63" s="206"/>
    </row>
    <row r="64" spans="1:108" s="130" customFormat="1" ht="78.75" customHeight="1" x14ac:dyDescent="0.25">
      <c r="A64" s="521" t="str">
        <f t="shared" si="9"/>
        <v>68</v>
      </c>
      <c r="B64" s="50" t="s">
        <v>1654</v>
      </c>
      <c r="C64" s="475" t="s">
        <v>2346</v>
      </c>
      <c r="D64" s="117" t="s">
        <v>2212</v>
      </c>
      <c r="E64" s="79">
        <v>42447</v>
      </c>
      <c r="F64" s="118" t="s">
        <v>1510</v>
      </c>
      <c r="G64" s="118" t="s">
        <v>1548</v>
      </c>
      <c r="H64" s="48" t="s">
        <v>1486</v>
      </c>
      <c r="I64" s="48" t="s">
        <v>2028</v>
      </c>
      <c r="J64" s="29" t="s">
        <v>2213</v>
      </c>
      <c r="K64" s="61">
        <v>24</v>
      </c>
      <c r="L64" s="120">
        <v>721033</v>
      </c>
      <c r="M64" s="54" t="s">
        <v>2210</v>
      </c>
      <c r="N64" s="304">
        <v>81000480</v>
      </c>
      <c r="O64" s="46">
        <v>22716</v>
      </c>
      <c r="P64" s="57" t="s">
        <v>2211</v>
      </c>
      <c r="Q64" s="305" t="s">
        <v>1488</v>
      </c>
      <c r="R64" s="306" t="s">
        <v>1972</v>
      </c>
      <c r="S64" s="123"/>
      <c r="T64" s="124"/>
      <c r="U64" s="123"/>
      <c r="V64" s="500" t="s">
        <v>2129</v>
      </c>
      <c r="W64" s="79">
        <v>42478</v>
      </c>
      <c r="X64" s="79">
        <v>42480</v>
      </c>
      <c r="Y64" s="125">
        <f t="shared" si="43"/>
        <v>2</v>
      </c>
      <c r="Z64" s="119" t="s">
        <v>2032</v>
      </c>
      <c r="AA64" s="119" t="s">
        <v>2347</v>
      </c>
      <c r="AB64" s="119" t="s">
        <v>1493</v>
      </c>
      <c r="AC64" s="119" t="s">
        <v>1493</v>
      </c>
      <c r="AD64" s="51" t="s">
        <v>2551</v>
      </c>
      <c r="AE64" s="466">
        <v>860353110</v>
      </c>
      <c r="AF64" s="126" t="s">
        <v>1593</v>
      </c>
      <c r="AG64" s="127">
        <v>84216</v>
      </c>
      <c r="AH64" s="79"/>
      <c r="AI64" s="308"/>
      <c r="AJ64" s="35"/>
      <c r="AK64" s="51"/>
      <c r="AL64" s="47"/>
      <c r="AM64" s="139">
        <v>81000480</v>
      </c>
      <c r="AN64" s="139"/>
      <c r="AO64" s="125">
        <f t="shared" si="83"/>
        <v>81000480</v>
      </c>
      <c r="AP64" s="148"/>
      <c r="AQ64" s="149" t="s">
        <v>68</v>
      </c>
      <c r="AR64" s="149" t="s">
        <v>68</v>
      </c>
      <c r="AS64" s="149" t="s">
        <v>68</v>
      </c>
      <c r="AT64" s="150" t="s">
        <v>68</v>
      </c>
      <c r="AU64" s="79"/>
      <c r="AV64" s="79"/>
      <c r="AW64" s="47"/>
      <c r="AX64" s="47"/>
      <c r="AY64" s="415"/>
      <c r="AZ64" s="151"/>
      <c r="BA64" s="31"/>
      <c r="BB64" s="153"/>
      <c r="BC64" s="153"/>
      <c r="BD64" s="154"/>
      <c r="BE64" s="209"/>
      <c r="BF64" s="153"/>
      <c r="BG64" s="154"/>
      <c r="BH64" s="155"/>
      <c r="BI64" s="156"/>
      <c r="BJ64" s="157"/>
      <c r="BK64" s="157"/>
      <c r="BL64" s="158"/>
      <c r="BM64" s="157"/>
      <c r="BN64" s="159"/>
      <c r="BO64" s="159"/>
      <c r="BP64" s="160"/>
      <c r="BQ64" s="161"/>
      <c r="BR64" s="162"/>
      <c r="BS64" s="161"/>
      <c r="BT64" s="163"/>
      <c r="BU64" s="164"/>
      <c r="BV64" s="165"/>
      <c r="BW64" s="166"/>
      <c r="BX64" s="166"/>
      <c r="BY64" s="309"/>
      <c r="BZ64" s="166"/>
      <c r="CA64" s="154"/>
      <c r="CB64" s="157"/>
      <c r="CC64" s="156"/>
      <c r="CD64" s="156"/>
      <c r="CE64" s="156"/>
      <c r="CF64" s="157"/>
      <c r="CG64" s="192"/>
      <c r="CH64" s="192"/>
      <c r="CI64" s="193"/>
      <c r="CJ64" s="193"/>
      <c r="CK64" s="193"/>
      <c r="CL64" s="194"/>
      <c r="CM64" s="195"/>
      <c r="CN64" s="196"/>
      <c r="CO64" s="125"/>
      <c r="CP64" s="194"/>
      <c r="CQ64" s="197"/>
      <c r="CR64" s="198"/>
      <c r="CS64" s="199"/>
      <c r="CT64" s="200"/>
      <c r="CU64" s="201"/>
      <c r="CV64" s="202"/>
      <c r="CW64" s="203"/>
      <c r="CX64" s="201"/>
      <c r="CY64" s="204"/>
      <c r="CZ64" s="204"/>
      <c r="DA64" s="205"/>
      <c r="DB64" s="592"/>
      <c r="DC64" s="204"/>
      <c r="DD64" s="206"/>
    </row>
    <row r="65" spans="1:108" s="130" customFormat="1" ht="51" x14ac:dyDescent="0.25">
      <c r="A65" s="521" t="str">
        <f t="shared" si="9"/>
        <v>DESIERTO</v>
      </c>
      <c r="B65" s="50" t="s">
        <v>1654</v>
      </c>
      <c r="C65" s="475" t="s">
        <v>2218</v>
      </c>
      <c r="D65" s="117" t="s">
        <v>2214</v>
      </c>
      <c r="E65" s="79">
        <v>42447</v>
      </c>
      <c r="F65" s="118" t="s">
        <v>1510</v>
      </c>
      <c r="G65" s="118" t="s">
        <v>1548</v>
      </c>
      <c r="H65" s="48" t="s">
        <v>1486</v>
      </c>
      <c r="I65" s="48" t="s">
        <v>163</v>
      </c>
      <c r="J65" s="29" t="s">
        <v>2215</v>
      </c>
      <c r="K65" s="61">
        <v>182</v>
      </c>
      <c r="L65" s="120">
        <v>811115</v>
      </c>
      <c r="M65" s="54" t="s">
        <v>2216</v>
      </c>
      <c r="N65" s="304">
        <v>3520000</v>
      </c>
      <c r="O65" s="46">
        <v>18916</v>
      </c>
      <c r="P65" s="57" t="s">
        <v>2080</v>
      </c>
      <c r="Q65" s="305" t="s">
        <v>1554</v>
      </c>
      <c r="R65" s="306" t="s">
        <v>2217</v>
      </c>
      <c r="S65" s="123"/>
      <c r="T65" s="124"/>
      <c r="U65" s="123"/>
      <c r="V65" s="500" t="s">
        <v>2177</v>
      </c>
      <c r="W65" s="79"/>
      <c r="X65" s="79"/>
      <c r="Y65" s="125">
        <f t="shared" si="43"/>
        <v>0</v>
      </c>
      <c r="Z65" s="119"/>
      <c r="AA65" s="119"/>
      <c r="AB65" s="119"/>
      <c r="AC65" s="119"/>
      <c r="AD65" s="51"/>
      <c r="AE65" s="466"/>
      <c r="AF65" s="126"/>
      <c r="AG65" s="127"/>
      <c r="AH65" s="79"/>
      <c r="AI65" s="308"/>
      <c r="AJ65" s="35"/>
      <c r="AK65" s="51"/>
      <c r="AL65" s="47"/>
      <c r="AM65" s="139"/>
      <c r="AN65" s="139"/>
      <c r="AO65" s="125">
        <f t="shared" si="83"/>
        <v>0</v>
      </c>
      <c r="AP65" s="148"/>
      <c r="AQ65" s="149" t="s">
        <v>68</v>
      </c>
      <c r="AR65" s="149" t="s">
        <v>68</v>
      </c>
      <c r="AS65" s="149" t="s">
        <v>68</v>
      </c>
      <c r="AT65" s="150" t="s">
        <v>68</v>
      </c>
      <c r="AU65" s="79"/>
      <c r="AV65" s="79"/>
      <c r="AW65" s="47"/>
      <c r="AX65" s="47"/>
      <c r="AY65" s="415"/>
      <c r="AZ65" s="151"/>
      <c r="BA65" s="31"/>
      <c r="BB65" s="153"/>
      <c r="BC65" s="153"/>
      <c r="BD65" s="154"/>
      <c r="BE65" s="209"/>
      <c r="BF65" s="153"/>
      <c r="BG65" s="154"/>
      <c r="BH65" s="155"/>
      <c r="BI65" s="156"/>
      <c r="BJ65" s="157"/>
      <c r="BK65" s="157"/>
      <c r="BL65" s="158"/>
      <c r="BM65" s="157"/>
      <c r="BN65" s="159"/>
      <c r="BO65" s="159"/>
      <c r="BP65" s="160"/>
      <c r="BQ65" s="161"/>
      <c r="BR65" s="162"/>
      <c r="BS65" s="161"/>
      <c r="BT65" s="163"/>
      <c r="BU65" s="164"/>
      <c r="BV65" s="165"/>
      <c r="BW65" s="166"/>
      <c r="BX65" s="166"/>
      <c r="BY65" s="309"/>
      <c r="BZ65" s="166"/>
      <c r="CA65" s="154"/>
      <c r="CB65" s="157"/>
      <c r="CC65" s="156"/>
      <c r="CD65" s="156"/>
      <c r="CE65" s="156"/>
      <c r="CF65" s="157"/>
      <c r="CG65" s="192"/>
      <c r="CH65" s="192"/>
      <c r="CI65" s="193"/>
      <c r="CJ65" s="193"/>
      <c r="CK65" s="193"/>
      <c r="CL65" s="194"/>
      <c r="CM65" s="195"/>
      <c r="CN65" s="196"/>
      <c r="CO65" s="125"/>
      <c r="CP65" s="194"/>
      <c r="CQ65" s="197"/>
      <c r="CR65" s="198"/>
      <c r="CS65" s="199"/>
      <c r="CT65" s="200"/>
      <c r="CU65" s="201"/>
      <c r="CV65" s="202"/>
      <c r="CW65" s="203"/>
      <c r="CX65" s="201"/>
      <c r="CY65" s="204"/>
      <c r="CZ65" s="204"/>
      <c r="DA65" s="205"/>
      <c r="DB65" s="592"/>
      <c r="DC65" s="204"/>
      <c r="DD65" s="206"/>
    </row>
    <row r="66" spans="1:108" ht="51" x14ac:dyDescent="0.25">
      <c r="A66" s="521">
        <f t="shared" si="9"/>
        <v>78</v>
      </c>
      <c r="B66" s="51" t="s">
        <v>1653</v>
      </c>
      <c r="C66" s="476" t="s">
        <v>2246</v>
      </c>
      <c r="D66" s="135">
        <v>64</v>
      </c>
      <c r="E66" s="79">
        <v>42460</v>
      </c>
      <c r="F66" s="51" t="s">
        <v>1510</v>
      </c>
      <c r="G66" s="118" t="s">
        <v>1547</v>
      </c>
      <c r="H66" s="37" t="s">
        <v>1733</v>
      </c>
      <c r="I66" s="37" t="s">
        <v>2241</v>
      </c>
      <c r="J66" s="136" t="s">
        <v>2242</v>
      </c>
      <c r="K66" s="137">
        <v>244</v>
      </c>
      <c r="L66" s="138">
        <v>861017</v>
      </c>
      <c r="M66" s="138" t="s">
        <v>2243</v>
      </c>
      <c r="N66" s="68">
        <v>55000000</v>
      </c>
      <c r="O66" s="53" t="s">
        <v>2244</v>
      </c>
      <c r="P66" s="59" t="s">
        <v>2245</v>
      </c>
      <c r="Q66" s="133" t="s">
        <v>1488</v>
      </c>
      <c r="R66" s="133" t="s">
        <v>1489</v>
      </c>
      <c r="S66" s="141"/>
      <c r="T66" s="142"/>
      <c r="U66" s="141"/>
      <c r="V66" s="500">
        <v>78</v>
      </c>
      <c r="W66" s="79">
        <v>42496</v>
      </c>
      <c r="X66" s="143">
        <v>42500</v>
      </c>
      <c r="Y66" s="125">
        <f t="shared" si="43"/>
        <v>4</v>
      </c>
      <c r="Z66" s="51" t="s">
        <v>2478</v>
      </c>
      <c r="AA66" s="51" t="s">
        <v>2744</v>
      </c>
      <c r="AB66" s="119" t="s">
        <v>1493</v>
      </c>
      <c r="AC66" s="119" t="s">
        <v>1493</v>
      </c>
      <c r="AD66" s="51" t="s">
        <v>2541</v>
      </c>
      <c r="AE66" s="423">
        <v>860013720</v>
      </c>
      <c r="AF66" s="126" t="s">
        <v>1611</v>
      </c>
      <c r="AG66" s="43">
        <v>94916</v>
      </c>
      <c r="AH66" s="140"/>
      <c r="AI66" s="140"/>
      <c r="AJ66" s="43"/>
      <c r="AK66" s="422"/>
      <c r="AL66" s="235"/>
      <c r="AM66" s="139">
        <v>55000000</v>
      </c>
      <c r="AN66" s="139"/>
      <c r="AO66" s="125">
        <f t="shared" si="83"/>
        <v>55000000</v>
      </c>
      <c r="AP66" s="148" t="s">
        <v>22</v>
      </c>
      <c r="AQ66" s="149" t="s">
        <v>68</v>
      </c>
      <c r="AR66" s="149" t="s">
        <v>68</v>
      </c>
      <c r="AS66" s="149" t="s">
        <v>68</v>
      </c>
      <c r="AT66" s="150" t="s">
        <v>68</v>
      </c>
      <c r="AU66" s="79"/>
      <c r="AV66" s="79"/>
      <c r="AW66" s="47"/>
      <c r="AX66" s="238"/>
      <c r="AY66" s="239"/>
      <c r="AZ66" s="240"/>
      <c r="BA66" s="142"/>
      <c r="BB66" s="143"/>
      <c r="BC66" s="143"/>
      <c r="BD66" s="125"/>
      <c r="BE66" s="196"/>
      <c r="BF66" s="143"/>
      <c r="BG66" s="125"/>
      <c r="BH66" s="241"/>
      <c r="BI66" s="143"/>
      <c r="BJ66" s="125"/>
      <c r="BK66" s="125"/>
      <c r="BL66" s="143"/>
      <c r="BM66" s="125"/>
      <c r="BN66" s="241"/>
      <c r="BO66" s="241"/>
      <c r="BP66" s="125"/>
      <c r="BQ66" s="125"/>
      <c r="BR66" s="143"/>
      <c r="BS66" s="125"/>
      <c r="BT66" s="242"/>
      <c r="BU66" s="242"/>
      <c r="BV66" s="242"/>
      <c r="BW66" s="243"/>
      <c r="BX66" s="243"/>
      <c r="BY66" s="126"/>
      <c r="BZ66" s="243"/>
      <c r="CA66" s="125"/>
      <c r="CB66" s="243"/>
      <c r="CC66" s="243"/>
      <c r="CD66" s="126"/>
      <c r="CE66" s="243"/>
      <c r="CF66" s="125"/>
      <c r="CG66" s="243"/>
      <c r="CH66" s="243"/>
      <c r="CI66" s="126"/>
      <c r="CJ66" s="243"/>
      <c r="CK66" s="125"/>
      <c r="CL66" s="245"/>
      <c r="CM66" s="143"/>
      <c r="CN66" s="196"/>
      <c r="CO66" s="125"/>
      <c r="CP66" s="245"/>
      <c r="CQ66" s="246"/>
      <c r="CR66" s="247"/>
      <c r="CS66" s="247"/>
      <c r="CT66" s="247"/>
      <c r="CU66" s="134"/>
      <c r="CV66" s="134"/>
      <c r="CW66" s="134"/>
      <c r="CX66" s="134"/>
      <c r="CY66" s="134"/>
      <c r="CZ66" s="139"/>
      <c r="DA66" s="248"/>
      <c r="DB66" s="592"/>
      <c r="DC66" s="139"/>
      <c r="DD66" s="249"/>
    </row>
    <row r="67" spans="1:108" s="130" customFormat="1" ht="38.25" x14ac:dyDescent="0.25">
      <c r="A67" s="521" t="str">
        <f t="shared" ref="A67:A130" si="98">V67</f>
        <v>65</v>
      </c>
      <c r="B67" s="50" t="s">
        <v>1654</v>
      </c>
      <c r="C67" s="475" t="s">
        <v>2219</v>
      </c>
      <c r="D67" s="117" t="s">
        <v>2220</v>
      </c>
      <c r="E67" s="79">
        <v>42460</v>
      </c>
      <c r="F67" s="118" t="s">
        <v>1510</v>
      </c>
      <c r="G67" s="118" t="s">
        <v>1548</v>
      </c>
      <c r="H67" s="48" t="s">
        <v>1486</v>
      </c>
      <c r="I67" s="48" t="s">
        <v>214</v>
      </c>
      <c r="J67" s="29" t="s">
        <v>2221</v>
      </c>
      <c r="K67" s="61">
        <v>167</v>
      </c>
      <c r="L67" s="120">
        <v>821119</v>
      </c>
      <c r="M67" s="54" t="s">
        <v>1712</v>
      </c>
      <c r="N67" s="304">
        <v>808000</v>
      </c>
      <c r="O67" s="46">
        <v>26216</v>
      </c>
      <c r="P67" s="57" t="s">
        <v>2222</v>
      </c>
      <c r="Q67" s="305" t="s">
        <v>1554</v>
      </c>
      <c r="R67" s="306" t="s">
        <v>2217</v>
      </c>
      <c r="S67" s="123"/>
      <c r="T67" s="124"/>
      <c r="U67" s="123"/>
      <c r="V67" s="500" t="s">
        <v>2220</v>
      </c>
      <c r="W67" s="79">
        <v>42475</v>
      </c>
      <c r="X67" s="79">
        <v>42478</v>
      </c>
      <c r="Y67" s="125">
        <f t="shared" si="43"/>
        <v>3</v>
      </c>
      <c r="Z67" s="119" t="s">
        <v>2032</v>
      </c>
      <c r="AA67" s="119" t="s">
        <v>2490</v>
      </c>
      <c r="AB67" s="119" t="s">
        <v>1493</v>
      </c>
      <c r="AC67" s="119" t="s">
        <v>1493</v>
      </c>
      <c r="AD67" s="51" t="s">
        <v>1592</v>
      </c>
      <c r="AE67" s="466">
        <v>860001022</v>
      </c>
      <c r="AF67" s="126" t="s">
        <v>1593</v>
      </c>
      <c r="AG67" s="127">
        <v>82416</v>
      </c>
      <c r="AH67" s="79"/>
      <c r="AI67" s="308"/>
      <c r="AJ67" s="35"/>
      <c r="AK67" s="51"/>
      <c r="AL67" s="47"/>
      <c r="AM67" s="139">
        <v>808000</v>
      </c>
      <c r="AN67" s="139"/>
      <c r="AO67" s="125">
        <f t="shared" si="83"/>
        <v>808000</v>
      </c>
      <c r="AP67" s="148"/>
      <c r="AQ67" s="149" t="s">
        <v>68</v>
      </c>
      <c r="AR67" s="149" t="s">
        <v>68</v>
      </c>
      <c r="AS67" s="149" t="s">
        <v>68</v>
      </c>
      <c r="AT67" s="150" t="s">
        <v>68</v>
      </c>
      <c r="AU67" s="79"/>
      <c r="AV67" s="79"/>
      <c r="AW67" s="47"/>
      <c r="AX67" s="47"/>
      <c r="AY67" s="415"/>
      <c r="AZ67" s="151"/>
      <c r="BA67" s="31"/>
      <c r="BB67" s="153"/>
      <c r="BC67" s="153"/>
      <c r="BD67" s="154"/>
      <c r="BE67" s="209"/>
      <c r="BF67" s="153"/>
      <c r="BG67" s="154"/>
      <c r="BH67" s="155"/>
      <c r="BI67" s="156"/>
      <c r="BJ67" s="157"/>
      <c r="BK67" s="157"/>
      <c r="BL67" s="158"/>
      <c r="BM67" s="157"/>
      <c r="BN67" s="159"/>
      <c r="BO67" s="159"/>
      <c r="BP67" s="160"/>
      <c r="BQ67" s="161"/>
      <c r="BR67" s="162"/>
      <c r="BS67" s="161"/>
      <c r="BT67" s="163"/>
      <c r="BU67" s="164"/>
      <c r="BV67" s="165"/>
      <c r="BW67" s="166"/>
      <c r="BX67" s="166"/>
      <c r="BY67" s="309"/>
      <c r="BZ67" s="166"/>
      <c r="CA67" s="154"/>
      <c r="CB67" s="157"/>
      <c r="CC67" s="156"/>
      <c r="CD67" s="156"/>
      <c r="CE67" s="156"/>
      <c r="CF67" s="157"/>
      <c r="CG67" s="192"/>
      <c r="CH67" s="192"/>
      <c r="CI67" s="193"/>
      <c r="CJ67" s="193"/>
      <c r="CK67" s="193"/>
      <c r="CL67" s="194"/>
      <c r="CM67" s="195"/>
      <c r="CN67" s="196"/>
      <c r="CO67" s="125"/>
      <c r="CP67" s="194"/>
      <c r="CQ67" s="197"/>
      <c r="CR67" s="198"/>
      <c r="CS67" s="199"/>
      <c r="CT67" s="200"/>
      <c r="CU67" s="201"/>
      <c r="CV67" s="202"/>
      <c r="CW67" s="203"/>
      <c r="CX67" s="201"/>
      <c r="CY67" s="204"/>
      <c r="CZ67" s="204"/>
      <c r="DA67" s="205"/>
      <c r="DB67" s="592"/>
      <c r="DC67" s="204"/>
      <c r="DD67" s="206"/>
    </row>
    <row r="68" spans="1:108" s="130" customFormat="1" ht="63.75" x14ac:dyDescent="0.25">
      <c r="A68" s="521">
        <f t="shared" si="98"/>
        <v>82</v>
      </c>
      <c r="B68" s="50" t="s">
        <v>1647</v>
      </c>
      <c r="C68" s="475" t="s">
        <v>2137</v>
      </c>
      <c r="D68" s="117" t="s">
        <v>2127</v>
      </c>
      <c r="E68" s="79">
        <v>42460</v>
      </c>
      <c r="F68" s="118" t="s">
        <v>1510</v>
      </c>
      <c r="G68" s="118" t="s">
        <v>1547</v>
      </c>
      <c r="H68" s="48" t="s">
        <v>1486</v>
      </c>
      <c r="I68" s="48" t="s">
        <v>1846</v>
      </c>
      <c r="J68" s="28" t="s">
        <v>2138</v>
      </c>
      <c r="K68" s="61">
        <v>245</v>
      </c>
      <c r="L68" s="120">
        <v>86101714</v>
      </c>
      <c r="M68" s="29" t="s">
        <v>2139</v>
      </c>
      <c r="N68" s="304">
        <v>23000000</v>
      </c>
      <c r="O68" s="46" t="s">
        <v>2140</v>
      </c>
      <c r="P68" s="57" t="s">
        <v>2135</v>
      </c>
      <c r="Q68" s="305" t="s">
        <v>1554</v>
      </c>
      <c r="R68" s="306" t="s">
        <v>2142</v>
      </c>
      <c r="S68" s="123"/>
      <c r="T68" s="124"/>
      <c r="U68" s="123"/>
      <c r="V68" s="500">
        <v>82</v>
      </c>
      <c r="W68" s="79">
        <v>42501</v>
      </c>
      <c r="X68" s="79">
        <v>42502</v>
      </c>
      <c r="Y68" s="125">
        <f t="shared" si="43"/>
        <v>1</v>
      </c>
      <c r="Z68" s="119" t="s">
        <v>2032</v>
      </c>
      <c r="AA68" s="119" t="s">
        <v>2744</v>
      </c>
      <c r="AB68" s="119" t="s">
        <v>2745</v>
      </c>
      <c r="AC68" s="119" t="s">
        <v>2745</v>
      </c>
      <c r="AD68" s="51" t="s">
        <v>2746</v>
      </c>
      <c r="AE68" s="466">
        <v>830015728</v>
      </c>
      <c r="AF68" s="126" t="s">
        <v>1611</v>
      </c>
      <c r="AG68" s="127">
        <v>98116</v>
      </c>
      <c r="AH68" s="79"/>
      <c r="AI68" s="308"/>
      <c r="AJ68" s="35"/>
      <c r="AK68" s="51"/>
      <c r="AL68" s="47"/>
      <c r="AM68" s="139">
        <v>23000000</v>
      </c>
      <c r="AN68" s="139"/>
      <c r="AO68" s="125">
        <f t="shared" si="83"/>
        <v>23000000</v>
      </c>
      <c r="AP68" s="148" t="s">
        <v>22</v>
      </c>
      <c r="AQ68" s="149" t="s">
        <v>68</v>
      </c>
      <c r="AR68" s="149" t="s">
        <v>68</v>
      </c>
      <c r="AS68" s="149" t="s">
        <v>68</v>
      </c>
      <c r="AT68" s="150" t="s">
        <v>68</v>
      </c>
      <c r="AU68" s="79"/>
      <c r="AV68" s="79">
        <v>42704</v>
      </c>
      <c r="AW68" s="47">
        <f t="shared" ref="AW68" si="99">AV68-AU68</f>
        <v>42704</v>
      </c>
      <c r="AX68" s="47"/>
      <c r="AY68" s="415" t="s">
        <v>103</v>
      </c>
      <c r="AZ68" s="151"/>
      <c r="BA68" s="31"/>
      <c r="BB68" s="153"/>
      <c r="BC68" s="153"/>
      <c r="BD68" s="154"/>
      <c r="BE68" s="209"/>
      <c r="BF68" s="153"/>
      <c r="BG68" s="154"/>
      <c r="BH68" s="155"/>
      <c r="BI68" s="156"/>
      <c r="BJ68" s="157"/>
      <c r="BK68" s="157"/>
      <c r="BL68" s="158"/>
      <c r="BM68" s="157"/>
      <c r="BN68" s="159"/>
      <c r="BO68" s="159"/>
      <c r="BP68" s="160"/>
      <c r="BQ68" s="161"/>
      <c r="BR68" s="162"/>
      <c r="BS68" s="161"/>
      <c r="BT68" s="163"/>
      <c r="BU68" s="164"/>
      <c r="BV68" s="165"/>
      <c r="BW68" s="166"/>
      <c r="BX68" s="166"/>
      <c r="BY68" s="309"/>
      <c r="BZ68" s="166"/>
      <c r="CA68" s="154"/>
      <c r="CB68" s="157"/>
      <c r="CC68" s="156"/>
      <c r="CD68" s="156"/>
      <c r="CE68" s="156"/>
      <c r="CF68" s="157"/>
      <c r="CG68" s="192"/>
      <c r="CH68" s="192"/>
      <c r="CI68" s="193"/>
      <c r="CJ68" s="193"/>
      <c r="CK68" s="193"/>
      <c r="CL68" s="194"/>
      <c r="CM68" s="195"/>
      <c r="CN68" s="196"/>
      <c r="CO68" s="125"/>
      <c r="CP68" s="194"/>
      <c r="CQ68" s="197"/>
      <c r="CR68" s="198"/>
      <c r="CS68" s="199"/>
      <c r="CT68" s="200"/>
      <c r="CU68" s="201"/>
      <c r="CV68" s="202"/>
      <c r="CW68" s="203"/>
      <c r="CX68" s="201"/>
      <c r="CY68" s="204"/>
      <c r="CZ68" s="204"/>
      <c r="DA68" s="205"/>
      <c r="DB68" s="592"/>
      <c r="DC68" s="204"/>
      <c r="DD68" s="206"/>
    </row>
    <row r="69" spans="1:108" s="130" customFormat="1" ht="78.75" customHeight="1" x14ac:dyDescent="0.25">
      <c r="A69" s="521" t="str">
        <f t="shared" si="98"/>
        <v>DESIERTO</v>
      </c>
      <c r="B69" s="50" t="s">
        <v>1647</v>
      </c>
      <c r="C69" s="475" t="s">
        <v>2130</v>
      </c>
      <c r="D69" s="117" t="s">
        <v>2128</v>
      </c>
      <c r="E69" s="79">
        <v>42460</v>
      </c>
      <c r="F69" s="118" t="s">
        <v>1510</v>
      </c>
      <c r="G69" s="118" t="s">
        <v>1547</v>
      </c>
      <c r="H69" s="48" t="s">
        <v>1486</v>
      </c>
      <c r="I69" s="48" t="s">
        <v>1846</v>
      </c>
      <c r="J69" s="28" t="s">
        <v>2642</v>
      </c>
      <c r="K69" s="61">
        <v>49</v>
      </c>
      <c r="L69" s="120">
        <v>801017</v>
      </c>
      <c r="M69" s="469" t="s">
        <v>2131</v>
      </c>
      <c r="N69" s="304">
        <v>10500</v>
      </c>
      <c r="O69" s="46" t="s">
        <v>2136</v>
      </c>
      <c r="P69" s="57" t="s">
        <v>2004</v>
      </c>
      <c r="Q69" s="305" t="s">
        <v>1554</v>
      </c>
      <c r="R69" s="306" t="s">
        <v>2142</v>
      </c>
      <c r="S69" s="123"/>
      <c r="T69" s="124"/>
      <c r="U69" s="123"/>
      <c r="V69" s="500" t="s">
        <v>2177</v>
      </c>
      <c r="W69" s="79"/>
      <c r="X69" s="79"/>
      <c r="Y69" s="125">
        <f t="shared" si="43"/>
        <v>0</v>
      </c>
      <c r="Z69" s="119"/>
      <c r="AA69" s="119"/>
      <c r="AB69" s="119"/>
      <c r="AC69" s="119"/>
      <c r="AD69" s="51"/>
      <c r="AE69" s="466"/>
      <c r="AF69" s="126"/>
      <c r="AG69" s="127"/>
      <c r="AH69" s="79"/>
      <c r="AI69" s="308"/>
      <c r="AJ69" s="35"/>
      <c r="AK69" s="51"/>
      <c r="AL69" s="47"/>
      <c r="AM69" s="139"/>
      <c r="AN69" s="139"/>
      <c r="AO69" s="125">
        <f t="shared" si="83"/>
        <v>0</v>
      </c>
      <c r="AP69" s="148"/>
      <c r="AQ69" s="149" t="s">
        <v>68</v>
      </c>
      <c r="AR69" s="149" t="s">
        <v>68</v>
      </c>
      <c r="AS69" s="149" t="s">
        <v>68</v>
      </c>
      <c r="AT69" s="150" t="s">
        <v>68</v>
      </c>
      <c r="AU69" s="79"/>
      <c r="AV69" s="79"/>
      <c r="AW69" s="47"/>
      <c r="AX69" s="47"/>
      <c r="AY69" s="415"/>
      <c r="AZ69" s="151"/>
      <c r="BA69" s="31"/>
      <c r="BB69" s="153"/>
      <c r="BC69" s="153"/>
      <c r="BD69" s="154"/>
      <c r="BE69" s="209"/>
      <c r="BF69" s="153"/>
      <c r="BG69" s="154"/>
      <c r="BH69" s="155"/>
      <c r="BI69" s="156"/>
      <c r="BJ69" s="157"/>
      <c r="BK69" s="157"/>
      <c r="BL69" s="158"/>
      <c r="BM69" s="157"/>
      <c r="BN69" s="159"/>
      <c r="BO69" s="159"/>
      <c r="BP69" s="160"/>
      <c r="BQ69" s="161"/>
      <c r="BR69" s="162"/>
      <c r="BS69" s="161"/>
      <c r="BT69" s="163"/>
      <c r="BU69" s="164"/>
      <c r="BV69" s="165"/>
      <c r="BW69" s="166"/>
      <c r="BX69" s="166"/>
      <c r="BY69" s="309"/>
      <c r="BZ69" s="166"/>
      <c r="CA69" s="154"/>
      <c r="CB69" s="157"/>
      <c r="CC69" s="156"/>
      <c r="CD69" s="156"/>
      <c r="CE69" s="156"/>
      <c r="CF69" s="157"/>
      <c r="CG69" s="192"/>
      <c r="CH69" s="192"/>
      <c r="CI69" s="193"/>
      <c r="CJ69" s="193"/>
      <c r="CK69" s="193"/>
      <c r="CL69" s="194"/>
      <c r="CM69" s="195"/>
      <c r="CN69" s="196"/>
      <c r="CO69" s="125"/>
      <c r="CP69" s="194"/>
      <c r="CQ69" s="197"/>
      <c r="CR69" s="198"/>
      <c r="CS69" s="199"/>
      <c r="CT69" s="200"/>
      <c r="CU69" s="201"/>
      <c r="CV69" s="202"/>
      <c r="CW69" s="203"/>
      <c r="CX69" s="201"/>
      <c r="CY69" s="204"/>
      <c r="CZ69" s="204"/>
      <c r="DA69" s="205"/>
      <c r="DB69" s="592"/>
      <c r="DC69" s="204"/>
      <c r="DD69" s="206"/>
    </row>
    <row r="70" spans="1:108" s="130" customFormat="1" ht="51" x14ac:dyDescent="0.25">
      <c r="A70" s="521" t="str">
        <f t="shared" si="98"/>
        <v>76</v>
      </c>
      <c r="B70" s="50" t="s">
        <v>1647</v>
      </c>
      <c r="C70" s="475" t="s">
        <v>2132</v>
      </c>
      <c r="D70" s="117" t="s">
        <v>2129</v>
      </c>
      <c r="E70" s="79">
        <v>42460</v>
      </c>
      <c r="F70" s="118" t="s">
        <v>1510</v>
      </c>
      <c r="G70" s="118" t="s">
        <v>1547</v>
      </c>
      <c r="H70" s="48" t="s">
        <v>1486</v>
      </c>
      <c r="I70" s="48" t="s">
        <v>1846</v>
      </c>
      <c r="J70" s="28" t="s">
        <v>2133</v>
      </c>
      <c r="K70" s="61">
        <v>253</v>
      </c>
      <c r="L70" s="120">
        <v>861117</v>
      </c>
      <c r="M70" s="54" t="s">
        <v>2134</v>
      </c>
      <c r="N70" s="304">
        <v>88800000</v>
      </c>
      <c r="O70" s="54">
        <v>27216</v>
      </c>
      <c r="P70" s="32" t="s">
        <v>2135</v>
      </c>
      <c r="Q70" s="305" t="s">
        <v>1488</v>
      </c>
      <c r="R70" s="306" t="s">
        <v>1972</v>
      </c>
      <c r="S70" s="123"/>
      <c r="T70" s="124"/>
      <c r="U70" s="123"/>
      <c r="V70" s="500" t="s">
        <v>2506</v>
      </c>
      <c r="W70" s="79">
        <v>42492</v>
      </c>
      <c r="X70" s="79">
        <v>42492</v>
      </c>
      <c r="Y70" s="125">
        <f t="shared" si="43"/>
        <v>0</v>
      </c>
      <c r="Z70" s="119" t="s">
        <v>2478</v>
      </c>
      <c r="AA70" s="119" t="s">
        <v>2568</v>
      </c>
      <c r="AB70" s="119" t="s">
        <v>2507</v>
      </c>
      <c r="AC70" s="119" t="s">
        <v>2507</v>
      </c>
      <c r="AD70" s="51" t="s">
        <v>2508</v>
      </c>
      <c r="AE70" s="466">
        <v>860010554</v>
      </c>
      <c r="AF70" s="126" t="s">
        <v>1611</v>
      </c>
      <c r="AG70" s="127">
        <v>93416</v>
      </c>
      <c r="AH70" s="79">
        <v>42492</v>
      </c>
      <c r="AI70" s="308"/>
      <c r="AJ70" s="35"/>
      <c r="AK70" s="51"/>
      <c r="AL70" s="47"/>
      <c r="AM70" s="139">
        <v>88800000</v>
      </c>
      <c r="AN70" s="139"/>
      <c r="AO70" s="125">
        <f t="shared" si="83"/>
        <v>88800000</v>
      </c>
      <c r="AP70" s="148"/>
      <c r="AQ70" s="149" t="s">
        <v>68</v>
      </c>
      <c r="AR70" s="149" t="s">
        <v>68</v>
      </c>
      <c r="AS70" s="149" t="s">
        <v>68</v>
      </c>
      <c r="AT70" s="150" t="s">
        <v>68</v>
      </c>
      <c r="AU70" s="79"/>
      <c r="AV70" s="79">
        <v>42713</v>
      </c>
      <c r="AW70" s="79">
        <f>AV70-AU70</f>
        <v>42713</v>
      </c>
      <c r="AX70" s="47"/>
      <c r="AY70" s="415" t="s">
        <v>2509</v>
      </c>
      <c r="AZ70" s="151"/>
      <c r="BA70" s="31"/>
      <c r="BB70" s="153"/>
      <c r="BC70" s="153"/>
      <c r="BD70" s="154"/>
      <c r="BE70" s="209"/>
      <c r="BF70" s="153"/>
      <c r="BG70" s="154"/>
      <c r="BH70" s="155"/>
      <c r="BI70" s="156"/>
      <c r="BJ70" s="157"/>
      <c r="BK70" s="157"/>
      <c r="BL70" s="158"/>
      <c r="BM70" s="157"/>
      <c r="BN70" s="159"/>
      <c r="BO70" s="159"/>
      <c r="BP70" s="160"/>
      <c r="BQ70" s="161"/>
      <c r="BR70" s="162"/>
      <c r="BS70" s="161"/>
      <c r="BT70" s="163"/>
      <c r="BU70" s="164"/>
      <c r="BV70" s="165"/>
      <c r="BW70" s="166"/>
      <c r="BX70" s="166"/>
      <c r="BY70" s="309"/>
      <c r="BZ70" s="166"/>
      <c r="CA70" s="154"/>
      <c r="CB70" s="157"/>
      <c r="CC70" s="156"/>
      <c r="CD70" s="156"/>
      <c r="CE70" s="156"/>
      <c r="CF70" s="157"/>
      <c r="CG70" s="192"/>
      <c r="CH70" s="192"/>
      <c r="CI70" s="193"/>
      <c r="CJ70" s="193"/>
      <c r="CK70" s="193"/>
      <c r="CL70" s="194"/>
      <c r="CM70" s="195"/>
      <c r="CN70" s="196"/>
      <c r="CO70" s="125"/>
      <c r="CP70" s="194"/>
      <c r="CQ70" s="197"/>
      <c r="CR70" s="198"/>
      <c r="CS70" s="199"/>
      <c r="CT70" s="200"/>
      <c r="CU70" s="201"/>
      <c r="CV70" s="202"/>
      <c r="CW70" s="203"/>
      <c r="CX70" s="201"/>
      <c r="CY70" s="204"/>
      <c r="CZ70" s="204"/>
      <c r="DA70" s="205"/>
      <c r="DB70" s="592"/>
      <c r="DC70" s="204"/>
      <c r="DD70" s="206"/>
    </row>
    <row r="71" spans="1:108" s="130" customFormat="1" ht="51" x14ac:dyDescent="0.25">
      <c r="A71" s="521" t="str">
        <f t="shared" si="98"/>
        <v>66</v>
      </c>
      <c r="B71" s="50" t="s">
        <v>1647</v>
      </c>
      <c r="C71" s="475" t="s">
        <v>2318</v>
      </c>
      <c r="D71" s="117" t="s">
        <v>2317</v>
      </c>
      <c r="E71" s="79">
        <v>42466</v>
      </c>
      <c r="F71" s="118" t="s">
        <v>1510</v>
      </c>
      <c r="G71" s="118" t="s">
        <v>1547</v>
      </c>
      <c r="H71" s="48" t="s">
        <v>1486</v>
      </c>
      <c r="I71" s="48" t="s">
        <v>1909</v>
      </c>
      <c r="J71" s="28" t="s">
        <v>2094</v>
      </c>
      <c r="K71" s="61">
        <v>215</v>
      </c>
      <c r="L71" s="120">
        <v>801217</v>
      </c>
      <c r="M71" s="54" t="s">
        <v>1910</v>
      </c>
      <c r="N71" s="304">
        <v>25000000</v>
      </c>
      <c r="O71" s="46" t="s">
        <v>1911</v>
      </c>
      <c r="P71" s="57" t="s">
        <v>1496</v>
      </c>
      <c r="Q71" s="305" t="s">
        <v>1554</v>
      </c>
      <c r="R71" s="306" t="s">
        <v>2142</v>
      </c>
      <c r="S71" s="123"/>
      <c r="T71" s="124"/>
      <c r="U71" s="123"/>
      <c r="V71" s="500" t="s">
        <v>2127</v>
      </c>
      <c r="W71" s="79">
        <v>42475</v>
      </c>
      <c r="X71" s="79">
        <v>42478</v>
      </c>
      <c r="Y71" s="125">
        <f t="shared" si="43"/>
        <v>3</v>
      </c>
      <c r="Z71" s="119" t="s">
        <v>1590</v>
      </c>
      <c r="AA71" s="119" t="s">
        <v>2567</v>
      </c>
      <c r="AB71" s="119" t="s">
        <v>2144</v>
      </c>
      <c r="AC71" s="119" t="s">
        <v>1493</v>
      </c>
      <c r="AD71" s="51" t="s">
        <v>2566</v>
      </c>
      <c r="AE71" s="63">
        <v>79788339</v>
      </c>
      <c r="AF71" s="126"/>
      <c r="AG71" s="127">
        <v>82316</v>
      </c>
      <c r="AH71" s="79">
        <v>42475</v>
      </c>
      <c r="AI71" s="308" t="s">
        <v>1497</v>
      </c>
      <c r="AJ71" s="35">
        <v>64031732091</v>
      </c>
      <c r="AK71" s="51" t="s">
        <v>1930</v>
      </c>
      <c r="AL71" s="47">
        <v>5000000</v>
      </c>
      <c r="AM71" s="47">
        <v>25000000</v>
      </c>
      <c r="AN71" s="125"/>
      <c r="AO71" s="125">
        <v>25000000</v>
      </c>
      <c r="AP71" s="148"/>
      <c r="AQ71" s="149" t="s">
        <v>68</v>
      </c>
      <c r="AR71" s="149" t="s">
        <v>68</v>
      </c>
      <c r="AS71" s="149" t="s">
        <v>68</v>
      </c>
      <c r="AT71" s="150" t="s">
        <v>68</v>
      </c>
      <c r="AU71" s="79"/>
      <c r="AV71" s="79"/>
      <c r="AW71" s="47"/>
      <c r="AX71" s="47"/>
      <c r="AY71" s="415" t="s">
        <v>1466</v>
      </c>
      <c r="AZ71" s="151"/>
      <c r="BA71" s="31"/>
      <c r="BB71" s="153"/>
      <c r="BC71" s="153"/>
      <c r="BD71" s="154"/>
      <c r="BE71" s="209"/>
      <c r="BF71" s="153"/>
      <c r="BG71" s="154"/>
      <c r="BH71" s="155"/>
      <c r="BI71" s="156"/>
      <c r="BJ71" s="157"/>
      <c r="BK71" s="157"/>
      <c r="BL71" s="158"/>
      <c r="BM71" s="157"/>
      <c r="BN71" s="159"/>
      <c r="BO71" s="159"/>
      <c r="BP71" s="160"/>
      <c r="BQ71" s="161"/>
      <c r="BR71" s="162"/>
      <c r="BS71" s="161"/>
      <c r="BT71" s="163"/>
      <c r="BU71" s="164"/>
      <c r="BV71" s="165"/>
      <c r="BW71" s="166"/>
      <c r="BX71" s="166"/>
      <c r="BY71" s="309"/>
      <c r="BZ71" s="166"/>
      <c r="CA71" s="154"/>
      <c r="CB71" s="157"/>
      <c r="CC71" s="156"/>
      <c r="CD71" s="156"/>
      <c r="CE71" s="156"/>
      <c r="CF71" s="157"/>
      <c r="CG71" s="192"/>
      <c r="CH71" s="192"/>
      <c r="CI71" s="193"/>
      <c r="CJ71" s="193"/>
      <c r="CK71" s="193"/>
      <c r="CL71" s="194"/>
      <c r="CM71" s="195"/>
      <c r="CN71" s="196"/>
      <c r="CO71" s="125"/>
      <c r="CP71" s="194"/>
      <c r="CQ71" s="197"/>
      <c r="CR71" s="198"/>
      <c r="CS71" s="199"/>
      <c r="CT71" s="200"/>
      <c r="CU71" s="201"/>
      <c r="CV71" s="202"/>
      <c r="CW71" s="203"/>
      <c r="CX71" s="201"/>
      <c r="CY71" s="204"/>
      <c r="CZ71" s="204"/>
      <c r="DA71" s="205"/>
      <c r="DB71" s="592"/>
      <c r="DC71" s="204"/>
      <c r="DD71" s="206"/>
    </row>
    <row r="72" spans="1:108" s="188" customFormat="1" ht="63.75" hidden="1" x14ac:dyDescent="0.25">
      <c r="A72" s="521">
        <f t="shared" si="98"/>
        <v>1</v>
      </c>
      <c r="B72" s="115" t="s">
        <v>1500</v>
      </c>
      <c r="C72" s="116" t="s">
        <v>1610</v>
      </c>
      <c r="D72" s="117" t="s">
        <v>1611</v>
      </c>
      <c r="E72" s="79">
        <v>42389</v>
      </c>
      <c r="F72" s="118" t="s">
        <v>2646</v>
      </c>
      <c r="G72" s="118" t="s">
        <v>2646</v>
      </c>
      <c r="H72" s="119" t="s">
        <v>1613</v>
      </c>
      <c r="I72" s="119" t="s">
        <v>1614</v>
      </c>
      <c r="J72" s="28" t="s">
        <v>1615</v>
      </c>
      <c r="K72" s="61">
        <v>53</v>
      </c>
      <c r="L72" s="120">
        <v>801315</v>
      </c>
      <c r="M72" s="54" t="s">
        <v>1616</v>
      </c>
      <c r="N72" s="304">
        <v>2528500</v>
      </c>
      <c r="O72" s="46" t="s">
        <v>1617</v>
      </c>
      <c r="P72" s="121" t="s">
        <v>1618</v>
      </c>
      <c r="Q72" s="122" t="s">
        <v>1488</v>
      </c>
      <c r="R72" s="121" t="s">
        <v>2156</v>
      </c>
      <c r="S72" s="123"/>
      <c r="T72" s="124"/>
      <c r="U72" s="123"/>
      <c r="V72" s="500">
        <v>1</v>
      </c>
      <c r="W72" s="79">
        <v>42404</v>
      </c>
      <c r="X72" s="79">
        <v>42404</v>
      </c>
      <c r="Y72" s="125">
        <f>X72-W72</f>
        <v>0</v>
      </c>
      <c r="Z72" s="119" t="s">
        <v>1590</v>
      </c>
      <c r="AA72" s="119" t="s">
        <v>1900</v>
      </c>
      <c r="AB72" s="119" t="s">
        <v>1613</v>
      </c>
      <c r="AC72" s="119" t="s">
        <v>1614</v>
      </c>
      <c r="AD72" s="51" t="s">
        <v>1901</v>
      </c>
      <c r="AE72" s="65">
        <v>7546762</v>
      </c>
      <c r="AF72" s="126"/>
      <c r="AG72" s="127">
        <v>35516</v>
      </c>
      <c r="AH72" s="79">
        <v>42404</v>
      </c>
      <c r="AI72" s="139" t="s">
        <v>1497</v>
      </c>
      <c r="AJ72" s="35">
        <v>407091065</v>
      </c>
      <c r="AK72" s="51" t="s">
        <v>1902</v>
      </c>
      <c r="AL72" s="47">
        <v>499900</v>
      </c>
      <c r="AM72" s="47">
        <v>2499500</v>
      </c>
      <c r="AN72" s="125"/>
      <c r="AO72" s="125">
        <f t="shared" si="1"/>
        <v>2499500</v>
      </c>
      <c r="AP72" s="148" t="s">
        <v>22</v>
      </c>
      <c r="AQ72" s="149" t="s">
        <v>68</v>
      </c>
      <c r="AR72" s="149" t="s">
        <v>68</v>
      </c>
      <c r="AS72" s="149" t="s">
        <v>68</v>
      </c>
      <c r="AT72" s="150" t="s">
        <v>68</v>
      </c>
      <c r="AU72" s="79">
        <v>42404</v>
      </c>
      <c r="AV72" s="79">
        <v>42554</v>
      </c>
      <c r="AW72" s="47">
        <f t="shared" si="10"/>
        <v>150</v>
      </c>
      <c r="AX72" s="47"/>
      <c r="AY72" s="26" t="s">
        <v>108</v>
      </c>
      <c r="AZ72" s="151">
        <f>LOOKUP(AY72,'SUPERVISIONES 2015'!$A$3:$B$1279,'SUPERVISIONES 2015'!$B$3:$B$1279)</f>
        <v>40179426</v>
      </c>
      <c r="BA72" s="124" t="s">
        <v>1903</v>
      </c>
      <c r="BB72" s="152"/>
      <c r="BC72" s="153"/>
      <c r="BD72" s="154"/>
      <c r="BE72" s="154"/>
      <c r="BF72" s="153"/>
      <c r="BG72" s="154"/>
      <c r="BH72" s="155"/>
      <c r="BI72" s="156"/>
      <c r="BJ72" s="157"/>
      <c r="BK72" s="157"/>
      <c r="BL72" s="158"/>
      <c r="BM72" s="157"/>
      <c r="BN72" s="159"/>
      <c r="BO72" s="159"/>
      <c r="BP72" s="160"/>
      <c r="BQ72" s="161"/>
      <c r="BR72" s="162"/>
      <c r="BS72" s="161"/>
      <c r="BT72" s="163">
        <f t="shared" ref="BT72:BT80" si="100">+AN72</f>
        <v>0</v>
      </c>
      <c r="BU72" s="164">
        <f t="shared" si="11"/>
        <v>0</v>
      </c>
      <c r="BV72" s="165">
        <f t="shared" ref="BV72:BV96" si="101">+AO72+BU72</f>
        <v>2499500</v>
      </c>
      <c r="BW72" s="166"/>
      <c r="BX72" s="166"/>
      <c r="BY72" s="167"/>
      <c r="BZ72" s="168"/>
      <c r="CA72" s="169"/>
      <c r="CB72" s="170"/>
      <c r="CC72" s="170"/>
      <c r="CD72" s="170"/>
      <c r="CE72" s="170"/>
      <c r="CF72" s="171"/>
      <c r="CG72" s="172"/>
      <c r="CH72" s="172"/>
      <c r="CI72" s="173"/>
      <c r="CJ72" s="173"/>
      <c r="CK72" s="173"/>
      <c r="CL72" s="174"/>
      <c r="CM72" s="175"/>
      <c r="CN72" s="176"/>
      <c r="CO72" s="177"/>
      <c r="CP72" s="174"/>
      <c r="CQ72" s="178"/>
      <c r="CR72" s="179"/>
      <c r="CS72" s="180"/>
      <c r="CT72" s="181"/>
      <c r="CU72" s="182"/>
      <c r="CV72" s="183"/>
      <c r="CW72" s="184"/>
      <c r="CX72" s="182"/>
      <c r="CY72" s="185"/>
      <c r="CZ72" s="185"/>
      <c r="DA72" s="186"/>
      <c r="DB72" s="592"/>
      <c r="DC72" s="185">
        <f t="shared" si="15"/>
        <v>0</v>
      </c>
      <c r="DD72" s="187">
        <f t="shared" si="16"/>
        <v>0</v>
      </c>
    </row>
    <row r="73" spans="1:108" s="188" customFormat="1" ht="51" hidden="1" x14ac:dyDescent="0.25">
      <c r="A73" s="521">
        <f t="shared" si="98"/>
        <v>2</v>
      </c>
      <c r="B73" s="115" t="s">
        <v>1653</v>
      </c>
      <c r="C73" s="116" t="s">
        <v>1857</v>
      </c>
      <c r="D73" s="117" t="s">
        <v>1922</v>
      </c>
      <c r="E73" s="79">
        <v>42390</v>
      </c>
      <c r="F73" s="118" t="s">
        <v>2646</v>
      </c>
      <c r="G73" s="118" t="s">
        <v>2646</v>
      </c>
      <c r="H73" s="119" t="s">
        <v>1733</v>
      </c>
      <c r="I73" s="119" t="s">
        <v>1846</v>
      </c>
      <c r="J73" s="28" t="s">
        <v>1858</v>
      </c>
      <c r="K73" s="127">
        <v>180</v>
      </c>
      <c r="L73" s="120">
        <v>421823</v>
      </c>
      <c r="M73" s="120" t="s">
        <v>1859</v>
      </c>
      <c r="N73" s="304">
        <v>951200</v>
      </c>
      <c r="O73" s="46" t="s">
        <v>1860</v>
      </c>
      <c r="P73" s="121" t="s">
        <v>1861</v>
      </c>
      <c r="Q73" s="122" t="s">
        <v>1488</v>
      </c>
      <c r="R73" s="121" t="s">
        <v>2156</v>
      </c>
      <c r="S73" s="123"/>
      <c r="T73" s="124"/>
      <c r="U73" s="123"/>
      <c r="V73" s="500">
        <v>2</v>
      </c>
      <c r="W73" s="79">
        <v>42410</v>
      </c>
      <c r="X73" s="79">
        <v>42422</v>
      </c>
      <c r="Y73" s="125">
        <f t="shared" ref="Y73:Y88" si="102">X73-W73</f>
        <v>12</v>
      </c>
      <c r="Z73" s="119" t="s">
        <v>1944</v>
      </c>
      <c r="AA73" s="119"/>
      <c r="AB73" s="119" t="s">
        <v>1493</v>
      </c>
      <c r="AC73" s="119" t="s">
        <v>1493</v>
      </c>
      <c r="AD73" s="51" t="s">
        <v>2163</v>
      </c>
      <c r="AE73" s="65">
        <v>830094021</v>
      </c>
      <c r="AF73" s="126" t="s">
        <v>1967</v>
      </c>
      <c r="AG73" s="127">
        <v>40216</v>
      </c>
      <c r="AH73" s="79">
        <v>42410</v>
      </c>
      <c r="AI73" s="139" t="s">
        <v>1778</v>
      </c>
      <c r="AJ73" s="33">
        <v>1000043725</v>
      </c>
      <c r="AK73" s="37" t="s">
        <v>2164</v>
      </c>
      <c r="AL73" s="47"/>
      <c r="AM73" s="47">
        <v>951200</v>
      </c>
      <c r="AN73" s="125"/>
      <c r="AO73" s="125">
        <f t="shared" si="1"/>
        <v>951200</v>
      </c>
      <c r="AP73" s="148" t="s">
        <v>22</v>
      </c>
      <c r="AQ73" s="149" t="s">
        <v>68</v>
      </c>
      <c r="AR73" s="149" t="s">
        <v>68</v>
      </c>
      <c r="AS73" s="149" t="s">
        <v>68</v>
      </c>
      <c r="AT73" s="150" t="s">
        <v>68</v>
      </c>
      <c r="AU73" s="79" t="s">
        <v>1467</v>
      </c>
      <c r="AV73" s="79">
        <v>42429</v>
      </c>
      <c r="AW73" s="47">
        <v>19</v>
      </c>
      <c r="AX73" s="47"/>
      <c r="AY73" s="26" t="s">
        <v>2165</v>
      </c>
      <c r="AZ73" s="151">
        <v>52714111</v>
      </c>
      <c r="BA73" s="62" t="s">
        <v>2166</v>
      </c>
      <c r="BB73" s="153"/>
      <c r="BC73" s="153"/>
      <c r="BD73" s="154"/>
      <c r="BE73" s="189"/>
      <c r="BF73" s="153"/>
      <c r="BG73" s="154"/>
      <c r="BH73" s="155"/>
      <c r="BI73" s="156"/>
      <c r="BJ73" s="157"/>
      <c r="BK73" s="157"/>
      <c r="BL73" s="158"/>
      <c r="BM73" s="157"/>
      <c r="BN73" s="159"/>
      <c r="BO73" s="159"/>
      <c r="BP73" s="160"/>
      <c r="BQ73" s="161"/>
      <c r="BR73" s="162"/>
      <c r="BS73" s="161"/>
      <c r="BT73" s="163">
        <f t="shared" si="100"/>
        <v>0</v>
      </c>
      <c r="BU73" s="164">
        <f t="shared" si="11"/>
        <v>0</v>
      </c>
      <c r="BV73" s="165">
        <f t="shared" si="101"/>
        <v>951200</v>
      </c>
      <c r="BW73" s="166"/>
      <c r="BX73" s="166"/>
      <c r="BY73" s="190"/>
      <c r="BZ73" s="166"/>
      <c r="CA73" s="154"/>
      <c r="CB73" s="156"/>
      <c r="CC73" s="156"/>
      <c r="CD73" s="191"/>
      <c r="CE73" s="156"/>
      <c r="CF73" s="157"/>
      <c r="CG73" s="192"/>
      <c r="CH73" s="192"/>
      <c r="CI73" s="193"/>
      <c r="CJ73" s="193"/>
      <c r="CK73" s="193"/>
      <c r="CL73" s="194"/>
      <c r="CM73" s="195"/>
      <c r="CN73" s="196"/>
      <c r="CO73" s="125"/>
      <c r="CP73" s="194"/>
      <c r="CQ73" s="197"/>
      <c r="CR73" s="198"/>
      <c r="CS73" s="199"/>
      <c r="CT73" s="200"/>
      <c r="CU73" s="201"/>
      <c r="CV73" s="202"/>
      <c r="CW73" s="203"/>
      <c r="CX73" s="201"/>
      <c r="CY73" s="204"/>
      <c r="CZ73" s="204"/>
      <c r="DA73" s="205"/>
      <c r="DB73" s="589"/>
      <c r="DC73" s="204">
        <f t="shared" si="15"/>
        <v>0</v>
      </c>
      <c r="DD73" s="206">
        <f t="shared" si="16"/>
        <v>0</v>
      </c>
    </row>
    <row r="74" spans="1:108" s="130" customFormat="1" ht="75" hidden="1" customHeight="1" x14ac:dyDescent="0.25">
      <c r="A74" s="521" t="str">
        <f t="shared" si="98"/>
        <v>DESIERTO</v>
      </c>
      <c r="B74" s="115" t="s">
        <v>1653</v>
      </c>
      <c r="C74" s="116" t="s">
        <v>1862</v>
      </c>
      <c r="D74" s="117" t="s">
        <v>1977</v>
      </c>
      <c r="E74" s="79">
        <v>42395</v>
      </c>
      <c r="F74" s="118" t="s">
        <v>2646</v>
      </c>
      <c r="G74" s="118" t="s">
        <v>2646</v>
      </c>
      <c r="H74" s="119" t="s">
        <v>1863</v>
      </c>
      <c r="I74" s="119" t="s">
        <v>1864</v>
      </c>
      <c r="J74" s="28" t="s">
        <v>1865</v>
      </c>
      <c r="K74" s="61">
        <v>192</v>
      </c>
      <c r="L74" s="128">
        <v>781815</v>
      </c>
      <c r="M74" s="28" t="s">
        <v>1866</v>
      </c>
      <c r="N74" s="335">
        <v>12500000</v>
      </c>
      <c r="O74" s="46" t="s">
        <v>1867</v>
      </c>
      <c r="P74" s="121" t="s">
        <v>1637</v>
      </c>
      <c r="Q74" s="122" t="s">
        <v>2177</v>
      </c>
      <c r="R74" s="121" t="s">
        <v>2177</v>
      </c>
      <c r="S74" s="123"/>
      <c r="T74" s="124"/>
      <c r="U74" s="123"/>
      <c r="V74" s="500" t="s">
        <v>2177</v>
      </c>
      <c r="W74" s="79"/>
      <c r="X74" s="79"/>
      <c r="Y74" s="125">
        <f t="shared" si="102"/>
        <v>0</v>
      </c>
      <c r="Z74" s="119"/>
      <c r="AA74" s="119"/>
      <c r="AB74" s="119"/>
      <c r="AC74" s="119"/>
      <c r="AD74" s="529" t="s">
        <v>2177</v>
      </c>
      <c r="AE74" s="65"/>
      <c r="AF74" s="126"/>
      <c r="AG74" s="127"/>
      <c r="AH74" s="79"/>
      <c r="AI74" s="308"/>
      <c r="AJ74" s="35"/>
      <c r="AK74" s="51"/>
      <c r="AL74" s="47"/>
      <c r="AM74" s="47"/>
      <c r="AN74" s="125"/>
      <c r="AO74" s="125"/>
      <c r="AP74" s="148"/>
      <c r="AQ74" s="149"/>
      <c r="AR74" s="149" t="s">
        <v>68</v>
      </c>
      <c r="AS74" s="149" t="s">
        <v>68</v>
      </c>
      <c r="AT74" s="150" t="s">
        <v>68</v>
      </c>
      <c r="AU74" s="79"/>
      <c r="AV74" s="79"/>
      <c r="AW74" s="47"/>
      <c r="AX74" s="47"/>
      <c r="AY74" s="207"/>
      <c r="AZ74" s="151"/>
      <c r="BA74" s="208"/>
      <c r="BB74" s="153"/>
      <c r="BC74" s="153"/>
      <c r="BD74" s="154"/>
      <c r="BE74" s="209"/>
      <c r="BF74" s="153"/>
      <c r="BG74" s="154"/>
      <c r="BH74" s="155"/>
      <c r="BI74" s="156"/>
      <c r="BJ74" s="157"/>
      <c r="BK74" s="157"/>
      <c r="BL74" s="158"/>
      <c r="BM74" s="157"/>
      <c r="BN74" s="159"/>
      <c r="BO74" s="159"/>
      <c r="BP74" s="160"/>
      <c r="BQ74" s="161"/>
      <c r="BR74" s="162"/>
      <c r="BS74" s="161"/>
      <c r="BT74" s="163">
        <f t="shared" si="100"/>
        <v>0</v>
      </c>
      <c r="BU74" s="164">
        <f t="shared" si="11"/>
        <v>0</v>
      </c>
      <c r="BV74" s="165">
        <f t="shared" si="101"/>
        <v>0</v>
      </c>
      <c r="BW74" s="166"/>
      <c r="BX74" s="166"/>
      <c r="BY74" s="190"/>
      <c r="BZ74" s="166"/>
      <c r="CA74" s="154"/>
      <c r="CB74" s="157"/>
      <c r="CC74" s="156"/>
      <c r="CD74" s="156"/>
      <c r="CE74" s="156"/>
      <c r="CF74" s="157"/>
      <c r="CG74" s="192"/>
      <c r="CH74" s="192"/>
      <c r="CI74" s="193"/>
      <c r="CJ74" s="193"/>
      <c r="CK74" s="193"/>
      <c r="CL74" s="194"/>
      <c r="CM74" s="195">
        <f t="shared" ref="CM74:CM79" si="103">+IF(BX74&gt;AV74,IF(CC74&gt;BX74,IF(CH74&gt;CC74,CH74,CC74),BX74),AV74)</f>
        <v>0</v>
      </c>
      <c r="CN74" s="196"/>
      <c r="CO74" s="125"/>
      <c r="CP74" s="194"/>
      <c r="CQ74" s="197" t="e">
        <f>+SUMIFS(#REF!,#REF!,AG74)</f>
        <v>#REF!</v>
      </c>
      <c r="CR74" s="198" t="e">
        <f>+SUMIFS(#REF!,#REF!,BB74)+SUMIFS(#REF!,#REF!,BH74)+SUMIFS(#REF!,#REF!,BN74)</f>
        <v>#REF!</v>
      </c>
      <c r="CS74" s="199" t="e">
        <f t="shared" ref="CS74:CS79" si="104">+(CQ74+CR74)/BV74</f>
        <v>#REF!</v>
      </c>
      <c r="CT74" s="200"/>
      <c r="CU74" s="201" t="str">
        <f t="shared" ref="CU74:CU79" si="105">+R74</f>
        <v>DESIERTO</v>
      </c>
      <c r="CV74" s="202"/>
      <c r="CW74" s="203">
        <f t="shared" ref="CW74:CW79" si="106">+AU74</f>
        <v>0</v>
      </c>
      <c r="CX74" s="201">
        <f t="shared" ref="CX74:CX79" si="107">+CM74</f>
        <v>0</v>
      </c>
      <c r="CY74" s="204">
        <f t="shared" ref="CY74:CY79" si="108">+CX74-CW74</f>
        <v>0</v>
      </c>
      <c r="CZ74" s="204">
        <f t="shared" ref="CZ74:CZ79" si="109">+$DB$1-CW74</f>
        <v>42277</v>
      </c>
      <c r="DA74" s="205">
        <f t="shared" ref="DA74:DA79" si="110">+IF(CZ74&gt;=CY74,100,(CZ74/CY74)*100)</f>
        <v>100</v>
      </c>
      <c r="DB74" s="589"/>
      <c r="DC74" s="204">
        <f t="shared" si="15"/>
        <v>100</v>
      </c>
      <c r="DD74" s="206" t="e">
        <f t="shared" si="16"/>
        <v>#REF!</v>
      </c>
    </row>
    <row r="75" spans="1:108" s="130" customFormat="1" ht="51" hidden="1" x14ac:dyDescent="0.25">
      <c r="A75" s="521">
        <f t="shared" si="98"/>
        <v>8</v>
      </c>
      <c r="B75" s="115" t="s">
        <v>1647</v>
      </c>
      <c r="C75" s="116" t="s">
        <v>1544</v>
      </c>
      <c r="D75" s="117" t="s">
        <v>1821</v>
      </c>
      <c r="E75" s="79">
        <v>42397</v>
      </c>
      <c r="F75" s="118" t="s">
        <v>2646</v>
      </c>
      <c r="G75" s="118" t="s">
        <v>2646</v>
      </c>
      <c r="H75" s="119" t="s">
        <v>1633</v>
      </c>
      <c r="I75" s="119" t="s">
        <v>1772</v>
      </c>
      <c r="J75" s="28" t="s">
        <v>1634</v>
      </c>
      <c r="K75" s="127">
        <v>114</v>
      </c>
      <c r="L75" s="120">
        <v>78181500</v>
      </c>
      <c r="M75" s="28" t="s">
        <v>1635</v>
      </c>
      <c r="N75" s="304">
        <v>27000000</v>
      </c>
      <c r="O75" s="46" t="s">
        <v>1636</v>
      </c>
      <c r="P75" s="131" t="s">
        <v>1637</v>
      </c>
      <c r="Q75" s="122" t="s">
        <v>1488</v>
      </c>
      <c r="R75" s="121" t="s">
        <v>1489</v>
      </c>
      <c r="S75" s="123"/>
      <c r="T75" s="124"/>
      <c r="U75" s="123"/>
      <c r="V75" s="500">
        <v>8</v>
      </c>
      <c r="W75" s="79">
        <v>42417</v>
      </c>
      <c r="X75" s="79">
        <v>42418</v>
      </c>
      <c r="Y75" s="125">
        <f t="shared" si="102"/>
        <v>1</v>
      </c>
      <c r="Z75" s="119" t="s">
        <v>1590</v>
      </c>
      <c r="AA75" s="119" t="s">
        <v>1924</v>
      </c>
      <c r="AB75" s="119" t="s">
        <v>1633</v>
      </c>
      <c r="AC75" s="119" t="s">
        <v>1927</v>
      </c>
      <c r="AD75" s="51" t="s">
        <v>1929</v>
      </c>
      <c r="AE75" s="69">
        <v>84079101</v>
      </c>
      <c r="AF75" s="126"/>
      <c r="AG75" s="127">
        <v>43616</v>
      </c>
      <c r="AH75" s="79">
        <v>42417</v>
      </c>
      <c r="AI75" s="139" t="s">
        <v>1497</v>
      </c>
      <c r="AJ75" s="35">
        <v>236000671669</v>
      </c>
      <c r="AK75" s="37" t="s">
        <v>1960</v>
      </c>
      <c r="AL75" s="47">
        <v>2700000</v>
      </c>
      <c r="AM75" s="210">
        <v>27000000</v>
      </c>
      <c r="AN75" s="125"/>
      <c r="AO75" s="125">
        <v>27000000</v>
      </c>
      <c r="AP75" s="148" t="s">
        <v>22</v>
      </c>
      <c r="AQ75" s="149" t="s">
        <v>68</v>
      </c>
      <c r="AR75" s="149" t="s">
        <v>68</v>
      </c>
      <c r="AS75" s="149" t="s">
        <v>68</v>
      </c>
      <c r="AT75" s="150" t="s">
        <v>68</v>
      </c>
      <c r="AU75" s="79"/>
      <c r="AV75" s="79"/>
      <c r="AW75" s="47">
        <f t="shared" si="10"/>
        <v>0</v>
      </c>
      <c r="AX75" s="47"/>
      <c r="AY75" s="26"/>
      <c r="AZ75" s="151" t="e">
        <f>LOOKUP(AY75,'[2]SUPERVISIONES 2015'!$A$3:$B$1279,'[2]SUPERVISIONES 2015'!$B$3:$B$1279)</f>
        <v>#N/A</v>
      </c>
      <c r="BA75" s="124"/>
      <c r="BB75" s="153"/>
      <c r="BC75" s="153"/>
      <c r="BD75" s="154"/>
      <c r="BE75" s="189"/>
      <c r="BF75" s="153"/>
      <c r="BG75" s="154"/>
      <c r="BH75" s="155"/>
      <c r="BI75" s="156"/>
      <c r="BJ75" s="157"/>
      <c r="BK75" s="157"/>
      <c r="BL75" s="158"/>
      <c r="BM75" s="157"/>
      <c r="BN75" s="159"/>
      <c r="BO75" s="159"/>
      <c r="BP75" s="160"/>
      <c r="BQ75" s="161"/>
      <c r="BR75" s="162"/>
      <c r="BS75" s="161"/>
      <c r="BT75" s="163">
        <f t="shared" si="100"/>
        <v>0</v>
      </c>
      <c r="BU75" s="164">
        <f t="shared" si="11"/>
        <v>0</v>
      </c>
      <c r="BV75" s="165">
        <f t="shared" si="101"/>
        <v>27000000</v>
      </c>
      <c r="BW75" s="166"/>
      <c r="BX75" s="166"/>
      <c r="BY75" s="211"/>
      <c r="BZ75" s="212"/>
      <c r="CA75" s="213"/>
      <c r="CB75" s="214"/>
      <c r="CC75" s="214"/>
      <c r="CD75" s="215"/>
      <c r="CE75" s="214"/>
      <c r="CF75" s="216"/>
      <c r="CG75" s="217"/>
      <c r="CH75" s="217"/>
      <c r="CI75" s="218"/>
      <c r="CJ75" s="218"/>
      <c r="CK75" s="218"/>
      <c r="CL75" s="219"/>
      <c r="CM75" s="220">
        <f t="shared" si="103"/>
        <v>0</v>
      </c>
      <c r="CN75" s="221"/>
      <c r="CO75" s="222"/>
      <c r="CP75" s="219"/>
      <c r="CQ75" s="223" t="e">
        <f>+SUMIFS(#REF!,#REF!,AG75)</f>
        <v>#REF!</v>
      </c>
      <c r="CR75" s="224" t="e">
        <f>+SUMIFS(#REF!,#REF!,BB75)+SUMIFS(#REF!,#REF!,BH75)+SUMIFS(#REF!,#REF!,BN75)</f>
        <v>#REF!</v>
      </c>
      <c r="CS75" s="225" t="e">
        <f t="shared" si="104"/>
        <v>#REF!</v>
      </c>
      <c r="CT75" s="226"/>
      <c r="CU75" s="227" t="str">
        <f t="shared" si="105"/>
        <v>EJECUCIÓN</v>
      </c>
      <c r="CV75" s="228"/>
      <c r="CW75" s="229">
        <f t="shared" si="106"/>
        <v>0</v>
      </c>
      <c r="CX75" s="227">
        <f t="shared" si="107"/>
        <v>0</v>
      </c>
      <c r="CY75" s="230">
        <f t="shared" si="108"/>
        <v>0</v>
      </c>
      <c r="CZ75" s="230">
        <f t="shared" si="109"/>
        <v>42277</v>
      </c>
      <c r="DA75" s="231">
        <f t="shared" si="110"/>
        <v>100</v>
      </c>
      <c r="DB75" s="591"/>
      <c r="DC75" s="230">
        <f t="shared" si="15"/>
        <v>100</v>
      </c>
      <c r="DD75" s="232" t="e">
        <f t="shared" si="16"/>
        <v>#REF!</v>
      </c>
    </row>
    <row r="76" spans="1:108" s="130" customFormat="1" ht="76.5" hidden="1" x14ac:dyDescent="0.25">
      <c r="A76" s="521" t="str">
        <f t="shared" si="98"/>
        <v>5</v>
      </c>
      <c r="B76" s="115" t="s">
        <v>1654</v>
      </c>
      <c r="C76" s="116" t="s">
        <v>1892</v>
      </c>
      <c r="D76" s="117" t="s">
        <v>2279</v>
      </c>
      <c r="E76" s="79">
        <v>42397</v>
      </c>
      <c r="F76" s="118" t="s">
        <v>2646</v>
      </c>
      <c r="G76" s="118" t="s">
        <v>2646</v>
      </c>
      <c r="H76" s="119" t="s">
        <v>1633</v>
      </c>
      <c r="I76" s="119" t="s">
        <v>1772</v>
      </c>
      <c r="J76" s="28" t="s">
        <v>1655</v>
      </c>
      <c r="K76" s="127">
        <v>79</v>
      </c>
      <c r="L76" s="120">
        <v>15101505</v>
      </c>
      <c r="M76" s="120" t="s">
        <v>1893</v>
      </c>
      <c r="N76" s="304" t="s">
        <v>1894</v>
      </c>
      <c r="O76" s="46" t="s">
        <v>1895</v>
      </c>
      <c r="P76" s="46" t="s">
        <v>1896</v>
      </c>
      <c r="Q76" s="122" t="s">
        <v>1488</v>
      </c>
      <c r="R76" s="121" t="s">
        <v>1489</v>
      </c>
      <c r="S76" s="123"/>
      <c r="T76" s="124"/>
      <c r="U76" s="123"/>
      <c r="V76" s="500" t="s">
        <v>2279</v>
      </c>
      <c r="W76" s="79">
        <v>42416</v>
      </c>
      <c r="X76" s="79">
        <v>42416</v>
      </c>
      <c r="Y76" s="125">
        <f t="shared" si="102"/>
        <v>0</v>
      </c>
      <c r="Z76" s="119" t="s">
        <v>1945</v>
      </c>
      <c r="AA76" s="119" t="s">
        <v>1945</v>
      </c>
      <c r="AB76" s="119" t="s">
        <v>1633</v>
      </c>
      <c r="AC76" s="119" t="s">
        <v>1927</v>
      </c>
      <c r="AD76" s="51" t="s">
        <v>1946</v>
      </c>
      <c r="AE76" s="65">
        <v>825001598</v>
      </c>
      <c r="AF76" s="126" t="s">
        <v>1611</v>
      </c>
      <c r="AG76" s="127">
        <v>43016</v>
      </c>
      <c r="AH76" s="79">
        <v>42416</v>
      </c>
      <c r="AI76" s="139" t="s">
        <v>1497</v>
      </c>
      <c r="AJ76" s="33">
        <v>52627370369</v>
      </c>
      <c r="AK76" s="37" t="s">
        <v>1978</v>
      </c>
      <c r="AL76" s="47"/>
      <c r="AM76" s="47">
        <v>28200000</v>
      </c>
      <c r="AN76" s="125"/>
      <c r="AO76" s="125">
        <v>27000000</v>
      </c>
      <c r="AP76" s="148" t="s">
        <v>22</v>
      </c>
      <c r="AQ76" s="149" t="s">
        <v>68</v>
      </c>
      <c r="AR76" s="149" t="s">
        <v>68</v>
      </c>
      <c r="AS76" s="149" t="s">
        <v>68</v>
      </c>
      <c r="AT76" s="150" t="s">
        <v>68</v>
      </c>
      <c r="AU76" s="79">
        <v>42416</v>
      </c>
      <c r="AV76" s="79">
        <v>42735</v>
      </c>
      <c r="AW76" s="47">
        <f t="shared" si="10"/>
        <v>319</v>
      </c>
      <c r="AX76" s="47"/>
      <c r="AY76" s="26" t="s">
        <v>2194</v>
      </c>
      <c r="AZ76" s="151">
        <f>LOOKUP(AY76,'SUPERVISIONES 2015'!$A$3:$B$1279,'SUPERVISIONES 2015'!$B$3:$B$1279)</f>
        <v>12724487</v>
      </c>
      <c r="BA76" s="29" t="s">
        <v>2196</v>
      </c>
      <c r="BB76" s="152"/>
      <c r="BC76" s="153"/>
      <c r="BD76" s="154"/>
      <c r="BE76" s="154"/>
      <c r="BF76" s="153"/>
      <c r="BG76" s="154"/>
      <c r="BH76" s="155"/>
      <c r="BI76" s="156"/>
      <c r="BJ76" s="157"/>
      <c r="BK76" s="157"/>
      <c r="BL76" s="158"/>
      <c r="BM76" s="157"/>
      <c r="BN76" s="159"/>
      <c r="BO76" s="159"/>
      <c r="BP76" s="160"/>
      <c r="BQ76" s="161"/>
      <c r="BR76" s="162"/>
      <c r="BS76" s="161"/>
      <c r="BT76" s="163">
        <f t="shared" si="100"/>
        <v>0</v>
      </c>
      <c r="BU76" s="164">
        <f t="shared" si="11"/>
        <v>0</v>
      </c>
      <c r="BV76" s="165" t="s">
        <v>2193</v>
      </c>
      <c r="BW76" s="166"/>
      <c r="BX76" s="166"/>
      <c r="BY76" s="233"/>
      <c r="BZ76" s="166"/>
      <c r="CA76" s="154"/>
      <c r="CB76" s="156"/>
      <c r="CC76" s="156"/>
      <c r="CD76" s="156"/>
      <c r="CE76" s="156"/>
      <c r="CF76" s="157"/>
      <c r="CG76" s="192"/>
      <c r="CH76" s="192"/>
      <c r="CI76" s="193"/>
      <c r="CJ76" s="193"/>
      <c r="CK76" s="193"/>
      <c r="CL76" s="194"/>
      <c r="CM76" s="195">
        <f t="shared" si="103"/>
        <v>42735</v>
      </c>
      <c r="CN76" s="196"/>
      <c r="CO76" s="125"/>
      <c r="CP76" s="194"/>
      <c r="CQ76" s="197" t="e">
        <f>+SUMIFS(#REF!,#REF!,AG76)</f>
        <v>#REF!</v>
      </c>
      <c r="CR76" s="198" t="e">
        <f>+SUMIFS(#REF!,#REF!,BB76)+SUMIFS(#REF!,#REF!,BH76)+SUMIFS(#REF!,#REF!,BN76)</f>
        <v>#REF!</v>
      </c>
      <c r="CS76" s="199" t="e">
        <f t="shared" si="104"/>
        <v>#REF!</v>
      </c>
      <c r="CT76" s="200"/>
      <c r="CU76" s="201" t="str">
        <f t="shared" si="105"/>
        <v>EJECUCIÓN</v>
      </c>
      <c r="CV76" s="202"/>
      <c r="CW76" s="203">
        <f t="shared" si="106"/>
        <v>42416</v>
      </c>
      <c r="CX76" s="201">
        <f t="shared" si="107"/>
        <v>42735</v>
      </c>
      <c r="CY76" s="204">
        <f t="shared" si="108"/>
        <v>319</v>
      </c>
      <c r="CZ76" s="204">
        <f t="shared" si="109"/>
        <v>-139</v>
      </c>
      <c r="DA76" s="205">
        <f t="shared" si="110"/>
        <v>-43.573667711598745</v>
      </c>
      <c r="DB76" s="589"/>
      <c r="DC76" s="204">
        <f t="shared" si="15"/>
        <v>-43.573667711598745</v>
      </c>
      <c r="DD76" s="206" t="e">
        <f t="shared" si="16"/>
        <v>#REF!</v>
      </c>
    </row>
    <row r="77" spans="1:108" s="130" customFormat="1" ht="89.25" hidden="1" x14ac:dyDescent="0.25">
      <c r="A77" s="521" t="str">
        <f t="shared" si="98"/>
        <v>6</v>
      </c>
      <c r="B77" s="115" t="s">
        <v>1654</v>
      </c>
      <c r="C77" s="116" t="s">
        <v>1898</v>
      </c>
      <c r="D77" s="117" t="s">
        <v>2054</v>
      </c>
      <c r="E77" s="79">
        <v>42398</v>
      </c>
      <c r="F77" s="118" t="s">
        <v>2646</v>
      </c>
      <c r="G77" s="118" t="s">
        <v>2646</v>
      </c>
      <c r="H77" s="119" t="s">
        <v>1656</v>
      </c>
      <c r="I77" s="119" t="s">
        <v>1897</v>
      </c>
      <c r="J77" s="28" t="s">
        <v>1657</v>
      </c>
      <c r="K77" s="127">
        <v>117</v>
      </c>
      <c r="L77" s="120">
        <v>78181500</v>
      </c>
      <c r="M77" s="28" t="s">
        <v>1635</v>
      </c>
      <c r="N77" s="304">
        <v>20000000</v>
      </c>
      <c r="O77" s="46" t="s">
        <v>1899</v>
      </c>
      <c r="P77" s="121" t="s">
        <v>1637</v>
      </c>
      <c r="Q77" s="122" t="s">
        <v>1488</v>
      </c>
      <c r="R77" s="122" t="s">
        <v>1972</v>
      </c>
      <c r="S77" s="123"/>
      <c r="T77" s="124"/>
      <c r="U77" s="123"/>
      <c r="V77" s="500" t="s">
        <v>2054</v>
      </c>
      <c r="W77" s="79">
        <v>42419</v>
      </c>
      <c r="X77" s="79">
        <v>42419</v>
      </c>
      <c r="Y77" s="125">
        <f t="shared" si="102"/>
        <v>0</v>
      </c>
      <c r="Z77" s="119" t="s">
        <v>2347</v>
      </c>
      <c r="AA77" s="119" t="s">
        <v>2347</v>
      </c>
      <c r="AB77" s="119" t="s">
        <v>2348</v>
      </c>
      <c r="AC77" s="119" t="s">
        <v>2349</v>
      </c>
      <c r="AD77" s="51" t="s">
        <v>2350</v>
      </c>
      <c r="AE77" s="65">
        <v>900036034</v>
      </c>
      <c r="AF77" s="126" t="s">
        <v>1600</v>
      </c>
      <c r="AG77" s="127">
        <v>45516</v>
      </c>
      <c r="AH77" s="79">
        <v>42419</v>
      </c>
      <c r="AI77" s="139" t="s">
        <v>1497</v>
      </c>
      <c r="AJ77" s="33">
        <v>5782094687</v>
      </c>
      <c r="AK77" s="37" t="s">
        <v>1740</v>
      </c>
      <c r="AL77" s="47"/>
      <c r="AM77" s="47">
        <v>20000000</v>
      </c>
      <c r="AN77" s="125"/>
      <c r="AO77" s="125">
        <f t="shared" ref="AO77:AO78" si="111">+AM77+AN77</f>
        <v>20000000</v>
      </c>
      <c r="AP77" s="148" t="s">
        <v>156</v>
      </c>
      <c r="AQ77" s="149" t="s">
        <v>157</v>
      </c>
      <c r="AR77" s="149" t="s">
        <v>126</v>
      </c>
      <c r="AS77" s="149" t="s">
        <v>1456</v>
      </c>
      <c r="AT77" s="150">
        <v>42061</v>
      </c>
      <c r="AU77" s="79">
        <v>42419</v>
      </c>
      <c r="AV77" s="79">
        <v>42735</v>
      </c>
      <c r="AW77" s="47">
        <f t="shared" si="10"/>
        <v>316</v>
      </c>
      <c r="AX77" s="47">
        <f>+AV77+(3*365)</f>
        <v>43830</v>
      </c>
      <c r="AY77" s="26" t="s">
        <v>2351</v>
      </c>
      <c r="AZ77" s="151">
        <f>LOOKUP(AY77,'SUPERVISIONES 2015'!$A$3:$B$1279,'SUPERVISIONES 2015'!$B$3:$B$1279)</f>
        <v>73581961</v>
      </c>
      <c r="BA77" s="29" t="s">
        <v>2352</v>
      </c>
      <c r="BB77" s="153"/>
      <c r="BC77" s="153"/>
      <c r="BD77" s="154"/>
      <c r="BE77" s="189"/>
      <c r="BF77" s="153"/>
      <c r="BG77" s="154"/>
      <c r="BH77" s="155"/>
      <c r="BI77" s="156"/>
      <c r="BJ77" s="157"/>
      <c r="BK77" s="157"/>
      <c r="BL77" s="158"/>
      <c r="BM77" s="157"/>
      <c r="BN77" s="159"/>
      <c r="BO77" s="159"/>
      <c r="BP77" s="160"/>
      <c r="BQ77" s="161"/>
      <c r="BR77" s="162"/>
      <c r="BS77" s="161"/>
      <c r="BT77" s="163">
        <f t="shared" si="100"/>
        <v>0</v>
      </c>
      <c r="BU77" s="164">
        <f t="shared" si="11"/>
        <v>0</v>
      </c>
      <c r="BV77" s="165">
        <f t="shared" si="101"/>
        <v>20000000</v>
      </c>
      <c r="BW77" s="166"/>
      <c r="BX77" s="166"/>
      <c r="BY77" s="190"/>
      <c r="BZ77" s="166"/>
      <c r="CA77" s="154"/>
      <c r="CB77" s="156"/>
      <c r="CC77" s="156"/>
      <c r="CD77" s="191"/>
      <c r="CE77" s="156"/>
      <c r="CF77" s="157"/>
      <c r="CG77" s="192"/>
      <c r="CH77" s="192"/>
      <c r="CI77" s="193"/>
      <c r="CJ77" s="193"/>
      <c r="CK77" s="193"/>
      <c r="CL77" s="194"/>
      <c r="CM77" s="195">
        <f t="shared" si="103"/>
        <v>42735</v>
      </c>
      <c r="CN77" s="196"/>
      <c r="CO77" s="125"/>
      <c r="CP77" s="194"/>
      <c r="CQ77" s="197" t="e">
        <f>+SUMIFS(#REF!,#REF!,AG77)</f>
        <v>#REF!</v>
      </c>
      <c r="CR77" s="198" t="e">
        <f>+SUMIFS(#REF!,#REF!,BB77)+SUMIFS(#REF!,#REF!,BH77)+SUMIFS(#REF!,#REF!,BN77)</f>
        <v>#REF!</v>
      </c>
      <c r="CS77" s="199" t="e">
        <f t="shared" si="104"/>
        <v>#REF!</v>
      </c>
      <c r="CT77" s="200"/>
      <c r="CU77" s="201" t="s">
        <v>1489</v>
      </c>
      <c r="CV77" s="202"/>
      <c r="CW77" s="203">
        <f t="shared" si="106"/>
        <v>42419</v>
      </c>
      <c r="CX77" s="201">
        <f t="shared" si="107"/>
        <v>42735</v>
      </c>
      <c r="CY77" s="204">
        <f t="shared" si="108"/>
        <v>316</v>
      </c>
      <c r="CZ77" s="204">
        <f t="shared" si="109"/>
        <v>-142</v>
      </c>
      <c r="DA77" s="205">
        <f t="shared" si="110"/>
        <v>-44.936708860759495</v>
      </c>
      <c r="DB77" s="589"/>
      <c r="DC77" s="204">
        <f t="shared" si="15"/>
        <v>-44.936708860759495</v>
      </c>
      <c r="DD77" s="206" t="e">
        <f t="shared" si="16"/>
        <v>#REF!</v>
      </c>
    </row>
    <row r="78" spans="1:108" s="130" customFormat="1" ht="66" hidden="1" customHeight="1" x14ac:dyDescent="0.2">
      <c r="A78" s="521">
        <f t="shared" si="98"/>
        <v>7</v>
      </c>
      <c r="B78" s="115" t="s">
        <v>1647</v>
      </c>
      <c r="C78" s="116" t="s">
        <v>1638</v>
      </c>
      <c r="D78" s="117" t="s">
        <v>1593</v>
      </c>
      <c r="E78" s="79">
        <v>42398</v>
      </c>
      <c r="F78" s="118" t="s">
        <v>2646</v>
      </c>
      <c r="G78" s="118" t="s">
        <v>2646</v>
      </c>
      <c r="H78" s="119" t="s">
        <v>1639</v>
      </c>
      <c r="I78" s="119" t="s">
        <v>1880</v>
      </c>
      <c r="J78" s="28" t="s">
        <v>1640</v>
      </c>
      <c r="K78" s="127">
        <v>115</v>
      </c>
      <c r="L78" s="120">
        <v>76111801</v>
      </c>
      <c r="M78" s="132" t="s">
        <v>1640</v>
      </c>
      <c r="N78" s="304">
        <v>11000000</v>
      </c>
      <c r="O78" s="46" t="s">
        <v>1641</v>
      </c>
      <c r="P78" s="131" t="s">
        <v>1637</v>
      </c>
      <c r="Q78" s="122" t="s">
        <v>1488</v>
      </c>
      <c r="R78" s="122" t="s">
        <v>1972</v>
      </c>
      <c r="S78" s="123"/>
      <c r="T78" s="124"/>
      <c r="U78" s="123"/>
      <c r="V78" s="500">
        <v>7</v>
      </c>
      <c r="W78" s="79">
        <v>42415</v>
      </c>
      <c r="X78" s="79">
        <v>42416</v>
      </c>
      <c r="Y78" s="125">
        <f t="shared" si="102"/>
        <v>1</v>
      </c>
      <c r="Z78" s="119" t="s">
        <v>1590</v>
      </c>
      <c r="AA78" s="119" t="s">
        <v>1925</v>
      </c>
      <c r="AB78" s="119" t="s">
        <v>1926</v>
      </c>
      <c r="AC78" s="119" t="s">
        <v>1493</v>
      </c>
      <c r="AD78" s="51" t="s">
        <v>1928</v>
      </c>
      <c r="AE78" s="69">
        <v>80096614</v>
      </c>
      <c r="AF78" s="126"/>
      <c r="AG78" s="127">
        <v>42516</v>
      </c>
      <c r="AH78" s="79">
        <v>42415</v>
      </c>
      <c r="AI78" s="139" t="s">
        <v>1497</v>
      </c>
      <c r="AJ78" s="33">
        <v>23147023448</v>
      </c>
      <c r="AK78" s="37" t="s">
        <v>1930</v>
      </c>
      <c r="AL78" s="47">
        <v>1081799</v>
      </c>
      <c r="AM78" s="210">
        <v>10817990</v>
      </c>
      <c r="AN78" s="125"/>
      <c r="AO78" s="125">
        <f t="shared" si="111"/>
        <v>10817990</v>
      </c>
      <c r="AP78" s="148" t="s">
        <v>22</v>
      </c>
      <c r="AQ78" s="149" t="s">
        <v>68</v>
      </c>
      <c r="AR78" s="149" t="s">
        <v>68</v>
      </c>
      <c r="AS78" s="149" t="s">
        <v>68</v>
      </c>
      <c r="AT78" s="150" t="s">
        <v>68</v>
      </c>
      <c r="AU78" s="79"/>
      <c r="AV78" s="79"/>
      <c r="AW78" s="47">
        <f t="shared" si="10"/>
        <v>0</v>
      </c>
      <c r="AX78" s="47"/>
      <c r="AY78" s="26"/>
      <c r="AZ78" s="151" t="e">
        <f>LOOKUP(AY78,'[2]SUPERVISIONES 2015'!$A$3:$B$1279,'[2]SUPERVISIONES 2015'!$B$3:$B$1279)</f>
        <v>#N/A</v>
      </c>
      <c r="BA78" s="234"/>
      <c r="BB78" s="153"/>
      <c r="BC78" s="153"/>
      <c r="BD78" s="154"/>
      <c r="BE78" s="189"/>
      <c r="BF78" s="153"/>
      <c r="BG78" s="154"/>
      <c r="BH78" s="155"/>
      <c r="BI78" s="156"/>
      <c r="BJ78" s="157"/>
      <c r="BK78" s="157"/>
      <c r="BL78" s="158"/>
      <c r="BM78" s="157"/>
      <c r="BN78" s="159"/>
      <c r="BO78" s="159"/>
      <c r="BP78" s="160"/>
      <c r="BQ78" s="161"/>
      <c r="BR78" s="162"/>
      <c r="BS78" s="161"/>
      <c r="BT78" s="163">
        <f t="shared" si="100"/>
        <v>0</v>
      </c>
      <c r="BU78" s="164">
        <f t="shared" si="11"/>
        <v>0</v>
      </c>
      <c r="BV78" s="165">
        <f t="shared" si="101"/>
        <v>10817990</v>
      </c>
      <c r="BW78" s="166"/>
      <c r="BX78" s="166"/>
      <c r="BY78" s="190"/>
      <c r="BZ78" s="166"/>
      <c r="CA78" s="154"/>
      <c r="CB78" s="156"/>
      <c r="CC78" s="156"/>
      <c r="CD78" s="191"/>
      <c r="CE78" s="156"/>
      <c r="CF78" s="157"/>
      <c r="CG78" s="192"/>
      <c r="CH78" s="192"/>
      <c r="CI78" s="193"/>
      <c r="CJ78" s="193"/>
      <c r="CK78" s="193"/>
      <c r="CL78" s="194"/>
      <c r="CM78" s="195">
        <f t="shared" si="103"/>
        <v>0</v>
      </c>
      <c r="CN78" s="196"/>
      <c r="CO78" s="125"/>
      <c r="CP78" s="194"/>
      <c r="CQ78" s="197" t="e">
        <f>+SUMIFS(#REF!,#REF!,AG78)</f>
        <v>#REF!</v>
      </c>
      <c r="CR78" s="198" t="e">
        <f>+SUMIFS(#REF!,#REF!,BB78)+SUMIFS(#REF!,#REF!,BH78)+SUMIFS(#REF!,#REF!,BN78)</f>
        <v>#REF!</v>
      </c>
      <c r="CS78" s="199" t="e">
        <f t="shared" si="104"/>
        <v>#REF!</v>
      </c>
      <c r="CT78" s="200"/>
      <c r="CU78" s="201" t="str">
        <f t="shared" si="105"/>
        <v>EN EJECUCIÓN</v>
      </c>
      <c r="CV78" s="202"/>
      <c r="CW78" s="203">
        <f t="shared" si="106"/>
        <v>0</v>
      </c>
      <c r="CX78" s="201">
        <f t="shared" si="107"/>
        <v>0</v>
      </c>
      <c r="CY78" s="204">
        <f t="shared" si="108"/>
        <v>0</v>
      </c>
      <c r="CZ78" s="204">
        <f t="shared" si="109"/>
        <v>42277</v>
      </c>
      <c r="DA78" s="205">
        <f t="shared" si="110"/>
        <v>100</v>
      </c>
      <c r="DB78" s="589"/>
      <c r="DC78" s="204">
        <f t="shared" si="15"/>
        <v>100</v>
      </c>
      <c r="DD78" s="206" t="e">
        <f t="shared" si="16"/>
        <v>#REF!</v>
      </c>
    </row>
    <row r="79" spans="1:108" s="130" customFormat="1" ht="78" hidden="1" customHeight="1" x14ac:dyDescent="0.2">
      <c r="A79" s="521">
        <f t="shared" si="98"/>
        <v>10</v>
      </c>
      <c r="B79" s="115" t="s">
        <v>1647</v>
      </c>
      <c r="C79" s="116" t="s">
        <v>1638</v>
      </c>
      <c r="D79" s="117" t="s">
        <v>2031</v>
      </c>
      <c r="E79" s="79">
        <v>42409</v>
      </c>
      <c r="F79" s="118" t="s">
        <v>2646</v>
      </c>
      <c r="G79" s="118" t="s">
        <v>2646</v>
      </c>
      <c r="H79" s="119" t="s">
        <v>1639</v>
      </c>
      <c r="I79" s="119" t="s">
        <v>1880</v>
      </c>
      <c r="J79" s="28" t="s">
        <v>1882</v>
      </c>
      <c r="K79" s="127">
        <v>111</v>
      </c>
      <c r="L79" s="120" t="s">
        <v>1883</v>
      </c>
      <c r="M79" s="54" t="s">
        <v>1884</v>
      </c>
      <c r="N79" s="304">
        <v>18000000</v>
      </c>
      <c r="O79" s="46" t="s">
        <v>1885</v>
      </c>
      <c r="P79" s="131" t="s">
        <v>1886</v>
      </c>
      <c r="Q79" s="122" t="s">
        <v>1488</v>
      </c>
      <c r="R79" s="122" t="s">
        <v>1972</v>
      </c>
      <c r="S79" s="123"/>
      <c r="T79" s="124"/>
      <c r="U79" s="123"/>
      <c r="V79" s="500">
        <v>10</v>
      </c>
      <c r="W79" s="79">
        <v>42423</v>
      </c>
      <c r="X79" s="79">
        <v>42423</v>
      </c>
      <c r="Y79" s="125">
        <f t="shared" si="102"/>
        <v>0</v>
      </c>
      <c r="Z79" s="119" t="s">
        <v>1987</v>
      </c>
      <c r="AA79" s="119" t="s">
        <v>2007</v>
      </c>
      <c r="AB79" s="119" t="s">
        <v>1926</v>
      </c>
      <c r="AC79" s="119" t="s">
        <v>1493</v>
      </c>
      <c r="AD79" s="430" t="s">
        <v>2008</v>
      </c>
      <c r="AE79" s="65">
        <v>79338886</v>
      </c>
      <c r="AF79" s="126"/>
      <c r="AG79" s="127">
        <v>46516</v>
      </c>
      <c r="AH79" s="79">
        <v>42423</v>
      </c>
      <c r="AI79" s="139" t="s">
        <v>1594</v>
      </c>
      <c r="AJ79" s="33">
        <v>511066490</v>
      </c>
      <c r="AK79" s="37" t="s">
        <v>2009</v>
      </c>
      <c r="AL79" s="47">
        <v>1800000</v>
      </c>
      <c r="AM79" s="210">
        <v>18000000</v>
      </c>
      <c r="AN79" s="125"/>
      <c r="AO79" s="125">
        <f t="shared" si="1"/>
        <v>18000000</v>
      </c>
      <c r="AP79" s="148" t="s">
        <v>22</v>
      </c>
      <c r="AQ79" s="149" t="s">
        <v>68</v>
      </c>
      <c r="AR79" s="149" t="s">
        <v>68</v>
      </c>
      <c r="AS79" s="149" t="s">
        <v>68</v>
      </c>
      <c r="AT79" s="150" t="s">
        <v>68</v>
      </c>
      <c r="AU79" s="79"/>
      <c r="AV79" s="79"/>
      <c r="AW79" s="47">
        <f t="shared" si="10"/>
        <v>0</v>
      </c>
      <c r="AX79" s="47"/>
      <c r="AY79" s="26"/>
      <c r="AZ79" s="151" t="e">
        <f>LOOKUP(AY79,'[2]SUPERVISIONES 2015'!$A$3:$B$1279,'[2]SUPERVISIONES 2015'!$B$3:$B$1279)</f>
        <v>#N/A</v>
      </c>
      <c r="BA79" s="25"/>
      <c r="BB79" s="153"/>
      <c r="BC79" s="153"/>
      <c r="BD79" s="154"/>
      <c r="BE79" s="189"/>
      <c r="BF79" s="153"/>
      <c r="BG79" s="154"/>
      <c r="BH79" s="155"/>
      <c r="BI79" s="156"/>
      <c r="BJ79" s="157"/>
      <c r="BK79" s="157"/>
      <c r="BL79" s="158"/>
      <c r="BM79" s="157"/>
      <c r="BN79" s="159"/>
      <c r="BO79" s="159"/>
      <c r="BP79" s="160"/>
      <c r="BQ79" s="161"/>
      <c r="BR79" s="162"/>
      <c r="BS79" s="161"/>
      <c r="BT79" s="163">
        <f t="shared" si="100"/>
        <v>0</v>
      </c>
      <c r="BU79" s="164">
        <f t="shared" si="11"/>
        <v>0</v>
      </c>
      <c r="BV79" s="165">
        <f t="shared" si="101"/>
        <v>18000000</v>
      </c>
      <c r="BW79" s="166"/>
      <c r="BX79" s="166"/>
      <c r="BY79" s="190"/>
      <c r="BZ79" s="166"/>
      <c r="CA79" s="154"/>
      <c r="CB79" s="156"/>
      <c r="CC79" s="156"/>
      <c r="CD79" s="191"/>
      <c r="CE79" s="156"/>
      <c r="CF79" s="157"/>
      <c r="CG79" s="192"/>
      <c r="CH79" s="192"/>
      <c r="CI79" s="193"/>
      <c r="CJ79" s="193"/>
      <c r="CK79" s="193"/>
      <c r="CL79" s="194"/>
      <c r="CM79" s="195">
        <f t="shared" si="103"/>
        <v>0</v>
      </c>
      <c r="CN79" s="196"/>
      <c r="CO79" s="125"/>
      <c r="CP79" s="194"/>
      <c r="CQ79" s="197" t="e">
        <f>+SUMIFS(#REF!,#REF!,AG79)</f>
        <v>#REF!</v>
      </c>
      <c r="CR79" s="198" t="e">
        <f>+SUMIFS(#REF!,#REF!,BB79)+SUMIFS(#REF!,#REF!,BH79)+SUMIFS(#REF!,#REF!,BN79)</f>
        <v>#REF!</v>
      </c>
      <c r="CS79" s="199" t="e">
        <f t="shared" si="104"/>
        <v>#REF!</v>
      </c>
      <c r="CT79" s="200"/>
      <c r="CU79" s="201" t="str">
        <f t="shared" si="105"/>
        <v>EN EJECUCIÓN</v>
      </c>
      <c r="CV79" s="202"/>
      <c r="CW79" s="203">
        <f t="shared" si="106"/>
        <v>0</v>
      </c>
      <c r="CX79" s="201">
        <f t="shared" si="107"/>
        <v>0</v>
      </c>
      <c r="CY79" s="204">
        <f t="shared" si="108"/>
        <v>0</v>
      </c>
      <c r="CZ79" s="204">
        <f t="shared" si="109"/>
        <v>42277</v>
      </c>
      <c r="DA79" s="205">
        <f t="shared" si="110"/>
        <v>100</v>
      </c>
      <c r="DB79" s="589"/>
      <c r="DC79" s="204">
        <f t="shared" si="15"/>
        <v>100</v>
      </c>
      <c r="DD79" s="206" t="e">
        <f t="shared" si="16"/>
        <v>#REF!</v>
      </c>
    </row>
    <row r="80" spans="1:108" s="188" customFormat="1" ht="90" hidden="1" customHeight="1" x14ac:dyDescent="0.25">
      <c r="A80" s="521">
        <f t="shared" si="98"/>
        <v>9</v>
      </c>
      <c r="B80" s="115" t="s">
        <v>1500</v>
      </c>
      <c r="C80" s="116" t="s">
        <v>1966</v>
      </c>
      <c r="D80" s="117" t="s">
        <v>1967</v>
      </c>
      <c r="E80" s="79">
        <v>42408</v>
      </c>
      <c r="F80" s="118" t="s">
        <v>2646</v>
      </c>
      <c r="G80" s="118" t="s">
        <v>2646</v>
      </c>
      <c r="H80" s="119" t="s">
        <v>1733</v>
      </c>
      <c r="I80" s="119" t="s">
        <v>1578</v>
      </c>
      <c r="J80" s="28" t="s">
        <v>1968</v>
      </c>
      <c r="K80" s="61">
        <v>21</v>
      </c>
      <c r="L80" s="120" t="s">
        <v>1969</v>
      </c>
      <c r="M80" s="54" t="s">
        <v>1970</v>
      </c>
      <c r="N80" s="304">
        <v>13428740</v>
      </c>
      <c r="O80" s="46" t="s">
        <v>1971</v>
      </c>
      <c r="P80" s="121" t="s">
        <v>1553</v>
      </c>
      <c r="Q80" s="122" t="s">
        <v>1488</v>
      </c>
      <c r="R80" s="121" t="s">
        <v>1972</v>
      </c>
      <c r="S80" s="123"/>
      <c r="T80" s="124"/>
      <c r="U80" s="123"/>
      <c r="V80" s="500">
        <v>9</v>
      </c>
      <c r="W80" s="79">
        <v>42424</v>
      </c>
      <c r="X80" s="79">
        <v>42424</v>
      </c>
      <c r="Y80" s="125">
        <f t="shared" si="102"/>
        <v>0</v>
      </c>
      <c r="Z80" s="119" t="s">
        <v>1590</v>
      </c>
      <c r="AA80" s="119" t="s">
        <v>1973</v>
      </c>
      <c r="AB80" s="119" t="s">
        <v>1974</v>
      </c>
      <c r="AC80" s="119" t="s">
        <v>1975</v>
      </c>
      <c r="AD80" s="51" t="s">
        <v>1976</v>
      </c>
      <c r="AE80" s="65">
        <v>900098348</v>
      </c>
      <c r="AF80" s="126" t="s">
        <v>1977</v>
      </c>
      <c r="AG80" s="127">
        <v>46816</v>
      </c>
      <c r="AH80" s="79">
        <v>42424</v>
      </c>
      <c r="AI80" s="139" t="s">
        <v>1594</v>
      </c>
      <c r="AJ80" s="35">
        <v>21927853649</v>
      </c>
      <c r="AK80" s="51" t="s">
        <v>1978</v>
      </c>
      <c r="AL80" s="47"/>
      <c r="AM80" s="47">
        <v>7308000</v>
      </c>
      <c r="AN80" s="125"/>
      <c r="AO80" s="125">
        <f t="shared" si="1"/>
        <v>7308000</v>
      </c>
      <c r="AP80" s="148"/>
      <c r="AQ80" s="149" t="s">
        <v>68</v>
      </c>
      <c r="AR80" s="149" t="s">
        <v>68</v>
      </c>
      <c r="AS80" s="149" t="s">
        <v>68</v>
      </c>
      <c r="AT80" s="150" t="s">
        <v>68</v>
      </c>
      <c r="AU80" s="79">
        <v>42425</v>
      </c>
      <c r="AV80" s="79">
        <v>42735</v>
      </c>
      <c r="AW80" s="47">
        <f t="shared" si="10"/>
        <v>310</v>
      </c>
      <c r="AX80" s="47"/>
      <c r="AY80" s="26" t="s">
        <v>1979</v>
      </c>
      <c r="AZ80" s="151">
        <f>LOOKUP(AY80,'SUPERVISIONES 2015'!$A$3:$B$1279,'SUPERVISIONES 2015'!$B$3:$B$1279)</f>
        <v>79989053</v>
      </c>
      <c r="BA80" s="29" t="s">
        <v>2195</v>
      </c>
      <c r="BB80" s="152"/>
      <c r="BC80" s="153"/>
      <c r="BD80" s="154"/>
      <c r="BE80" s="154"/>
      <c r="BF80" s="153"/>
      <c r="BG80" s="154"/>
      <c r="BH80" s="155"/>
      <c r="BI80" s="156"/>
      <c r="BJ80" s="157"/>
      <c r="BK80" s="157"/>
      <c r="BL80" s="158"/>
      <c r="BM80" s="157"/>
      <c r="BN80" s="159"/>
      <c r="BO80" s="159"/>
      <c r="BP80" s="160"/>
      <c r="BQ80" s="161"/>
      <c r="BR80" s="162"/>
      <c r="BS80" s="161"/>
      <c r="BT80" s="163">
        <f t="shared" si="100"/>
        <v>0</v>
      </c>
      <c r="BU80" s="164">
        <f t="shared" si="11"/>
        <v>0</v>
      </c>
      <c r="BV80" s="165">
        <f t="shared" si="101"/>
        <v>7308000</v>
      </c>
      <c r="BW80" s="166"/>
      <c r="BX80" s="166"/>
      <c r="BY80" s="233"/>
      <c r="BZ80" s="166"/>
      <c r="CA80" s="154"/>
      <c r="CB80" s="156"/>
      <c r="CC80" s="156"/>
      <c r="CD80" s="156"/>
      <c r="CE80" s="156"/>
      <c r="CF80" s="157"/>
      <c r="CG80" s="192"/>
      <c r="CH80" s="192"/>
      <c r="CI80" s="193"/>
      <c r="CJ80" s="193"/>
      <c r="CK80" s="193"/>
      <c r="CL80" s="194"/>
      <c r="CM80" s="195"/>
      <c r="CN80" s="196"/>
      <c r="CO80" s="125"/>
      <c r="CP80" s="194"/>
      <c r="CQ80" s="197"/>
      <c r="CR80" s="198"/>
      <c r="CS80" s="199"/>
      <c r="CT80" s="200"/>
      <c r="CU80" s="201"/>
      <c r="CV80" s="202"/>
      <c r="CW80" s="203"/>
      <c r="CX80" s="201"/>
      <c r="CY80" s="204"/>
      <c r="CZ80" s="204"/>
      <c r="DA80" s="205"/>
      <c r="DB80" s="589"/>
      <c r="DC80" s="204">
        <f t="shared" si="15"/>
        <v>0</v>
      </c>
      <c r="DD80" s="206">
        <f t="shared" si="16"/>
        <v>0</v>
      </c>
    </row>
    <row r="81" spans="1:108" s="130" customFormat="1" ht="99" hidden="1" customHeight="1" x14ac:dyDescent="0.25">
      <c r="A81" s="521" t="str">
        <f t="shared" si="98"/>
        <v>11</v>
      </c>
      <c r="B81" s="115" t="s">
        <v>1654</v>
      </c>
      <c r="C81" s="116" t="s">
        <v>1947</v>
      </c>
      <c r="D81" s="117" t="s">
        <v>2280</v>
      </c>
      <c r="E81" s="79">
        <v>42412</v>
      </c>
      <c r="F81" s="118" t="s">
        <v>2646</v>
      </c>
      <c r="G81" s="118" t="s">
        <v>2646</v>
      </c>
      <c r="H81" s="119" t="s">
        <v>1948</v>
      </c>
      <c r="I81" s="119" t="s">
        <v>1948</v>
      </c>
      <c r="J81" s="28" t="s">
        <v>1949</v>
      </c>
      <c r="K81" s="127">
        <v>181</v>
      </c>
      <c r="L81" s="120" t="s">
        <v>1950</v>
      </c>
      <c r="M81" s="54" t="s">
        <v>1951</v>
      </c>
      <c r="N81" s="304">
        <v>8000000</v>
      </c>
      <c r="O81" s="46" t="s">
        <v>1952</v>
      </c>
      <c r="P81" s="131" t="s">
        <v>1802</v>
      </c>
      <c r="Q81" s="122" t="s">
        <v>1488</v>
      </c>
      <c r="R81" s="121" t="s">
        <v>2156</v>
      </c>
      <c r="S81" s="123"/>
      <c r="T81" s="124"/>
      <c r="U81" s="123"/>
      <c r="V81" s="500" t="s">
        <v>1514</v>
      </c>
      <c r="W81" s="79">
        <v>42432</v>
      </c>
      <c r="X81" s="79">
        <v>42432</v>
      </c>
      <c r="Y81" s="125">
        <f t="shared" si="102"/>
        <v>0</v>
      </c>
      <c r="Z81" s="119" t="s">
        <v>2347</v>
      </c>
      <c r="AA81" s="119" t="s">
        <v>2347</v>
      </c>
      <c r="AB81" s="119" t="s">
        <v>1948</v>
      </c>
      <c r="AC81" s="119" t="s">
        <v>1948</v>
      </c>
      <c r="AD81" s="119" t="s">
        <v>2632</v>
      </c>
      <c r="AE81" s="65">
        <v>900408459</v>
      </c>
      <c r="AF81" s="126" t="s">
        <v>1821</v>
      </c>
      <c r="AG81" s="127">
        <v>18816</v>
      </c>
      <c r="AH81" s="79">
        <v>42403</v>
      </c>
      <c r="AI81" s="308" t="s">
        <v>1497</v>
      </c>
      <c r="AJ81" s="35">
        <v>266000223930</v>
      </c>
      <c r="AK81" s="51" t="s">
        <v>1960</v>
      </c>
      <c r="AL81" s="47"/>
      <c r="AM81" s="47">
        <v>6850000</v>
      </c>
      <c r="AN81" s="125"/>
      <c r="AO81" s="125">
        <v>20000000</v>
      </c>
      <c r="AP81" s="148" t="s">
        <v>22</v>
      </c>
      <c r="AQ81" s="149" t="s">
        <v>68</v>
      </c>
      <c r="AR81" s="149" t="s">
        <v>68</v>
      </c>
      <c r="AS81" s="149" t="s">
        <v>68</v>
      </c>
      <c r="AT81" s="150" t="s">
        <v>68</v>
      </c>
      <c r="AU81" s="79">
        <v>42432</v>
      </c>
      <c r="AV81" s="79">
        <v>42735</v>
      </c>
      <c r="AW81" s="47">
        <f t="shared" si="10"/>
        <v>303</v>
      </c>
      <c r="AX81" s="47"/>
      <c r="AY81" s="26" t="s">
        <v>2191</v>
      </c>
      <c r="AZ81" s="151">
        <v>40988421</v>
      </c>
      <c r="BA81" s="29" t="s">
        <v>2192</v>
      </c>
      <c r="BB81" s="152"/>
      <c r="BC81" s="153"/>
      <c r="BD81" s="154"/>
      <c r="BE81" s="154"/>
      <c r="BF81" s="153"/>
      <c r="BG81" s="154"/>
      <c r="BH81" s="155"/>
      <c r="BI81" s="156"/>
      <c r="BJ81" s="157"/>
      <c r="BK81" s="157"/>
      <c r="BL81" s="158"/>
      <c r="BM81" s="157"/>
      <c r="BN81" s="159"/>
      <c r="BO81" s="159"/>
      <c r="BP81" s="160"/>
      <c r="BQ81" s="161"/>
      <c r="BR81" s="162"/>
      <c r="BS81" s="161"/>
      <c r="BT81" s="163"/>
      <c r="BU81" s="164">
        <f t="shared" si="11"/>
        <v>0</v>
      </c>
      <c r="BV81" s="165">
        <f t="shared" si="101"/>
        <v>20000000</v>
      </c>
      <c r="BW81" s="166"/>
      <c r="BX81" s="166"/>
      <c r="BY81" s="233"/>
      <c r="BZ81" s="166"/>
      <c r="CA81" s="154"/>
      <c r="CB81" s="156"/>
      <c r="CC81" s="156"/>
      <c r="CD81" s="156"/>
      <c r="CE81" s="156"/>
      <c r="CF81" s="157"/>
      <c r="CG81" s="192"/>
      <c r="CH81" s="192"/>
      <c r="CI81" s="193"/>
      <c r="CJ81" s="193"/>
      <c r="CK81" s="193"/>
      <c r="CL81" s="194"/>
      <c r="CM81" s="195">
        <v>42735</v>
      </c>
      <c r="CN81" s="196"/>
      <c r="CO81" s="125"/>
      <c r="CP81" s="194"/>
      <c r="CQ81" s="197"/>
      <c r="CR81" s="198"/>
      <c r="CS81" s="199"/>
      <c r="CT81" s="200"/>
      <c r="CU81" s="201"/>
      <c r="CV81" s="202"/>
      <c r="CW81" s="203"/>
      <c r="CX81" s="201"/>
      <c r="CY81" s="204"/>
      <c r="CZ81" s="204"/>
      <c r="DA81" s="205"/>
      <c r="DB81" s="589"/>
      <c r="DC81" s="204"/>
      <c r="DD81" s="206"/>
    </row>
    <row r="82" spans="1:108" ht="102" hidden="1" x14ac:dyDescent="0.25">
      <c r="A82" s="521" t="str">
        <f t="shared" si="98"/>
        <v>DESIERTO</v>
      </c>
      <c r="B82" s="133" t="s">
        <v>1653</v>
      </c>
      <c r="C82" s="441" t="s">
        <v>2247</v>
      </c>
      <c r="D82" s="135">
        <v>11</v>
      </c>
      <c r="E82" s="79">
        <v>42412</v>
      </c>
      <c r="F82" s="118" t="s">
        <v>2646</v>
      </c>
      <c r="G82" s="118" t="s">
        <v>2646</v>
      </c>
      <c r="H82" s="51" t="s">
        <v>1613</v>
      </c>
      <c r="I82" s="51" t="s">
        <v>2248</v>
      </c>
      <c r="J82" s="136" t="s">
        <v>2249</v>
      </c>
      <c r="K82" s="137">
        <v>174</v>
      </c>
      <c r="L82" s="138">
        <v>401515</v>
      </c>
      <c r="M82" s="138" t="s">
        <v>2250</v>
      </c>
      <c r="N82" s="68">
        <v>5000000</v>
      </c>
      <c r="O82" s="53" t="s">
        <v>2251</v>
      </c>
      <c r="P82" s="140" t="s">
        <v>1802</v>
      </c>
      <c r="Q82" s="134" t="s">
        <v>2177</v>
      </c>
      <c r="R82" s="134" t="s">
        <v>2177</v>
      </c>
      <c r="S82" s="141"/>
      <c r="T82" s="142"/>
      <c r="U82" s="141"/>
      <c r="V82" s="500" t="s">
        <v>2177</v>
      </c>
      <c r="X82" s="143"/>
      <c r="Y82" s="125">
        <f t="shared" si="102"/>
        <v>0</v>
      </c>
      <c r="Z82" s="51"/>
      <c r="AA82" s="51"/>
      <c r="AB82" s="51"/>
      <c r="AC82" s="51"/>
      <c r="AD82" s="529" t="s">
        <v>2177</v>
      </c>
      <c r="AE82" s="66"/>
      <c r="AF82" s="126"/>
      <c r="AG82" s="43"/>
      <c r="AH82" s="140"/>
      <c r="AI82" s="140"/>
      <c r="AJ82" s="43"/>
      <c r="AK82" s="440"/>
      <c r="AL82" s="235"/>
      <c r="AM82" s="139"/>
      <c r="AN82" s="139"/>
      <c r="AO82" s="139"/>
      <c r="AP82" s="48"/>
      <c r="AQ82" s="236"/>
      <c r="AR82" s="237"/>
      <c r="AS82" s="237"/>
      <c r="AT82" s="121"/>
      <c r="AU82" s="79"/>
      <c r="AV82" s="79"/>
      <c r="AW82" s="47"/>
      <c r="AX82" s="238"/>
      <c r="AY82" s="239"/>
      <c r="AZ82" s="240"/>
      <c r="BA82" s="142"/>
      <c r="BB82" s="143"/>
      <c r="BC82" s="143"/>
      <c r="BD82" s="125"/>
      <c r="BE82" s="196"/>
      <c r="BF82" s="143"/>
      <c r="BG82" s="125"/>
      <c r="BH82" s="241"/>
      <c r="BI82" s="143"/>
      <c r="BJ82" s="125"/>
      <c r="BK82" s="125"/>
      <c r="BL82" s="143"/>
      <c r="BM82" s="125"/>
      <c r="BN82" s="241"/>
      <c r="BO82" s="241"/>
      <c r="BP82" s="125"/>
      <c r="BQ82" s="125"/>
      <c r="BR82" s="143"/>
      <c r="BS82" s="125"/>
      <c r="BT82" s="242"/>
      <c r="BU82" s="242"/>
      <c r="BV82" s="242"/>
      <c r="BW82" s="243"/>
      <c r="BX82" s="243"/>
      <c r="BY82" s="244"/>
      <c r="BZ82" s="243"/>
      <c r="CA82" s="125"/>
      <c r="CB82" s="243"/>
      <c r="CC82" s="243"/>
      <c r="CD82" s="126"/>
      <c r="CE82" s="243"/>
      <c r="CF82" s="125"/>
      <c r="CG82" s="243"/>
      <c r="CH82" s="243"/>
      <c r="CI82" s="126"/>
      <c r="CJ82" s="243"/>
      <c r="CK82" s="125"/>
      <c r="CL82" s="245"/>
      <c r="CM82" s="143"/>
      <c r="CN82" s="196"/>
      <c r="CO82" s="125"/>
      <c r="CP82" s="245"/>
      <c r="CQ82" s="246"/>
      <c r="CR82" s="247"/>
      <c r="CS82" s="247"/>
      <c r="CT82" s="247"/>
      <c r="CU82" s="134"/>
      <c r="CV82" s="134"/>
      <c r="CW82" s="134"/>
      <c r="CX82" s="134"/>
      <c r="CY82" s="134"/>
      <c r="CZ82" s="139"/>
      <c r="DA82" s="248"/>
      <c r="DB82" s="589"/>
      <c r="DC82" s="139"/>
      <c r="DD82" s="249"/>
    </row>
    <row r="83" spans="1:108" s="188" customFormat="1" ht="63.75" hidden="1" x14ac:dyDescent="0.25">
      <c r="A83" s="521" t="str">
        <f t="shared" si="98"/>
        <v>DESIERTO</v>
      </c>
      <c r="B83" s="115" t="s">
        <v>1500</v>
      </c>
      <c r="C83" s="116" t="s">
        <v>1980</v>
      </c>
      <c r="D83" s="117" t="s">
        <v>1515</v>
      </c>
      <c r="E83" s="79">
        <v>42424</v>
      </c>
      <c r="F83" s="118" t="s">
        <v>2646</v>
      </c>
      <c r="G83" s="118" t="s">
        <v>2646</v>
      </c>
      <c r="H83" s="119" t="s">
        <v>1670</v>
      </c>
      <c r="I83" s="119" t="s">
        <v>1981</v>
      </c>
      <c r="J83" s="28" t="s">
        <v>1982</v>
      </c>
      <c r="K83" s="61">
        <v>84</v>
      </c>
      <c r="L83" s="120" t="s">
        <v>1983</v>
      </c>
      <c r="M83" s="54" t="s">
        <v>1984</v>
      </c>
      <c r="N83" s="304">
        <v>2900000</v>
      </c>
      <c r="O83" s="46" t="s">
        <v>1985</v>
      </c>
      <c r="P83" s="121" t="s">
        <v>1896</v>
      </c>
      <c r="Q83" s="134" t="s">
        <v>2177</v>
      </c>
      <c r="R83" s="134" t="s">
        <v>2177</v>
      </c>
      <c r="S83" s="123"/>
      <c r="T83" s="124"/>
      <c r="U83" s="123"/>
      <c r="V83" s="500" t="s">
        <v>2177</v>
      </c>
      <c r="W83" s="79"/>
      <c r="X83" s="79"/>
      <c r="Y83" s="125">
        <f t="shared" si="102"/>
        <v>0</v>
      </c>
      <c r="Z83" s="119" t="s">
        <v>1987</v>
      </c>
      <c r="AA83" s="119" t="s">
        <v>1988</v>
      </c>
      <c r="AB83" s="119" t="s">
        <v>1989</v>
      </c>
      <c r="AC83" s="119" t="s">
        <v>1991</v>
      </c>
      <c r="AD83" s="529" t="s">
        <v>2177</v>
      </c>
      <c r="AE83" s="65"/>
      <c r="AF83" s="126"/>
      <c r="AG83" s="127"/>
      <c r="AH83" s="79"/>
      <c r="AI83" s="139"/>
      <c r="AJ83" s="35"/>
      <c r="AK83" s="51"/>
      <c r="AL83" s="47"/>
      <c r="AM83" s="47"/>
      <c r="AN83" s="125"/>
      <c r="AO83" s="125">
        <f t="shared" ref="AO83:AO89" si="112">+AM83+AN83</f>
        <v>0</v>
      </c>
      <c r="AP83" s="148" t="s">
        <v>22</v>
      </c>
      <c r="AQ83" s="149" t="s">
        <v>68</v>
      </c>
      <c r="AR83" s="149" t="s">
        <v>68</v>
      </c>
      <c r="AS83" s="149" t="s">
        <v>68</v>
      </c>
      <c r="AT83" s="150" t="s">
        <v>68</v>
      </c>
      <c r="AU83" s="79"/>
      <c r="AV83" s="79">
        <v>42735</v>
      </c>
      <c r="AW83" s="47">
        <f t="shared" ref="AW83:AW89" si="113">AV83-AU83</f>
        <v>42735</v>
      </c>
      <c r="AX83" s="47"/>
      <c r="AY83" s="26"/>
      <c r="AZ83" s="151" t="e">
        <f>LOOKUP(AY83,'SUPERVISIONES 2015'!$A$3:$B$1279,'SUPERVISIONES 2015'!$B$3:$B$1279)</f>
        <v>#N/A</v>
      </c>
      <c r="BA83" s="36" t="s">
        <v>2634</v>
      </c>
      <c r="BB83" s="152"/>
      <c r="BC83" s="153"/>
      <c r="BD83" s="154"/>
      <c r="BE83" s="154"/>
      <c r="BF83" s="153"/>
      <c r="BG83" s="154"/>
      <c r="BH83" s="155"/>
      <c r="BI83" s="156"/>
      <c r="BJ83" s="157"/>
      <c r="BK83" s="157"/>
      <c r="BL83" s="158"/>
      <c r="BM83" s="157"/>
      <c r="BN83" s="159"/>
      <c r="BO83" s="159"/>
      <c r="BP83" s="160"/>
      <c r="BQ83" s="161"/>
      <c r="BR83" s="162"/>
      <c r="BS83" s="161"/>
      <c r="BT83" s="163">
        <f t="shared" ref="BT83:BT84" si="114">+AN83</f>
        <v>0</v>
      </c>
      <c r="BU83" s="164">
        <f t="shared" ref="BU83:BU89" si="115">+BD83+BJ83+BP83+BT83</f>
        <v>0</v>
      </c>
      <c r="BV83" s="165">
        <f t="shared" ref="BV83:BV89" si="116">+AO83+BU83</f>
        <v>0</v>
      </c>
      <c r="BW83" s="166"/>
      <c r="BX83" s="166"/>
      <c r="BY83" s="233"/>
      <c r="BZ83" s="166"/>
      <c r="CA83" s="154"/>
      <c r="CB83" s="156"/>
      <c r="CC83" s="156"/>
      <c r="CD83" s="156"/>
      <c r="CE83" s="156"/>
      <c r="CF83" s="157"/>
      <c r="CG83" s="192"/>
      <c r="CH83" s="192"/>
      <c r="CI83" s="193"/>
      <c r="CJ83" s="193"/>
      <c r="CK83" s="193"/>
      <c r="CL83" s="194"/>
      <c r="CM83" s="195"/>
      <c r="CN83" s="196"/>
      <c r="CO83" s="125"/>
      <c r="CP83" s="194"/>
      <c r="CQ83" s="197"/>
      <c r="CR83" s="198"/>
      <c r="CS83" s="199"/>
      <c r="CT83" s="200"/>
      <c r="CU83" s="201"/>
      <c r="CV83" s="202"/>
      <c r="CW83" s="203"/>
      <c r="CX83" s="201"/>
      <c r="CY83" s="204"/>
      <c r="CZ83" s="204"/>
      <c r="DA83" s="205"/>
      <c r="DB83" s="589"/>
      <c r="DC83" s="204">
        <f t="shared" ref="DC83:DC84" si="117">+DA83</f>
        <v>0</v>
      </c>
      <c r="DD83" s="206">
        <f t="shared" ref="DD83:DD84" si="118">+CS83</f>
        <v>0</v>
      </c>
    </row>
    <row r="84" spans="1:108" s="188" customFormat="1" ht="78" hidden="1" customHeight="1" x14ac:dyDescent="0.25">
      <c r="A84" s="521" t="str">
        <f t="shared" si="98"/>
        <v>DESIERTO</v>
      </c>
      <c r="B84" s="115" t="s">
        <v>1500</v>
      </c>
      <c r="C84" s="116" t="s">
        <v>1997</v>
      </c>
      <c r="D84" s="117" t="s">
        <v>1516</v>
      </c>
      <c r="E84" s="79">
        <v>42425</v>
      </c>
      <c r="F84" s="118" t="s">
        <v>2646</v>
      </c>
      <c r="G84" s="118" t="s">
        <v>2646</v>
      </c>
      <c r="H84" s="119" t="s">
        <v>1992</v>
      </c>
      <c r="I84" s="119" t="s">
        <v>1993</v>
      </c>
      <c r="J84" s="28" t="s">
        <v>1994</v>
      </c>
      <c r="K84" s="61">
        <v>81</v>
      </c>
      <c r="L84" s="120" t="s">
        <v>1983</v>
      </c>
      <c r="M84" s="54" t="s">
        <v>1984</v>
      </c>
      <c r="N84" s="304">
        <v>2800000</v>
      </c>
      <c r="O84" s="46" t="s">
        <v>1986</v>
      </c>
      <c r="P84" s="121" t="s">
        <v>1896</v>
      </c>
      <c r="Q84" s="134" t="s">
        <v>2177</v>
      </c>
      <c r="R84" s="134" t="s">
        <v>2177</v>
      </c>
      <c r="S84" s="123"/>
      <c r="T84" s="124"/>
      <c r="U84" s="123"/>
      <c r="V84" s="500" t="s">
        <v>2177</v>
      </c>
      <c r="W84" s="79"/>
      <c r="X84" s="79"/>
      <c r="Y84" s="125">
        <f t="shared" si="102"/>
        <v>0</v>
      </c>
      <c r="Z84" s="119" t="s">
        <v>1987</v>
      </c>
      <c r="AA84" s="119" t="s">
        <v>1988</v>
      </c>
      <c r="AB84" s="119" t="s">
        <v>1990</v>
      </c>
      <c r="AC84" s="119" t="s">
        <v>1995</v>
      </c>
      <c r="AD84" s="529" t="s">
        <v>2177</v>
      </c>
      <c r="AE84" s="65"/>
      <c r="AF84" s="126"/>
      <c r="AG84" s="127"/>
      <c r="AH84" s="79"/>
      <c r="AI84" s="139"/>
      <c r="AJ84" s="35"/>
      <c r="AK84" s="51"/>
      <c r="AL84" s="47"/>
      <c r="AM84" s="47"/>
      <c r="AN84" s="125"/>
      <c r="AO84" s="125">
        <f t="shared" si="112"/>
        <v>0</v>
      </c>
      <c r="AP84" s="148" t="s">
        <v>22</v>
      </c>
      <c r="AQ84" s="149" t="s">
        <v>68</v>
      </c>
      <c r="AR84" s="149" t="s">
        <v>68</v>
      </c>
      <c r="AS84" s="149" t="s">
        <v>68</v>
      </c>
      <c r="AT84" s="150" t="s">
        <v>68</v>
      </c>
      <c r="AU84" s="79"/>
      <c r="AV84" s="79"/>
      <c r="AW84" s="47">
        <f t="shared" si="113"/>
        <v>0</v>
      </c>
      <c r="AX84" s="47"/>
      <c r="AY84" s="26" t="s">
        <v>155</v>
      </c>
      <c r="AZ84" s="151">
        <f>LOOKUP(AY84,'SUPERVISIONES 2015'!$A$3:$B$1279,'SUPERVISIONES 2015'!$B$3:$B$1279)</f>
        <v>17586972</v>
      </c>
      <c r="BA84" s="36" t="s">
        <v>1996</v>
      </c>
      <c r="BB84" s="152"/>
      <c r="BC84" s="153"/>
      <c r="BD84" s="154"/>
      <c r="BE84" s="154"/>
      <c r="BF84" s="153"/>
      <c r="BG84" s="154"/>
      <c r="BH84" s="155"/>
      <c r="BI84" s="156"/>
      <c r="BJ84" s="157"/>
      <c r="BK84" s="157"/>
      <c r="BL84" s="158"/>
      <c r="BM84" s="157"/>
      <c r="BN84" s="159"/>
      <c r="BO84" s="159"/>
      <c r="BP84" s="160"/>
      <c r="BQ84" s="161"/>
      <c r="BR84" s="162"/>
      <c r="BS84" s="161"/>
      <c r="BT84" s="163">
        <f t="shared" si="114"/>
        <v>0</v>
      </c>
      <c r="BU84" s="164">
        <f t="shared" si="115"/>
        <v>0</v>
      </c>
      <c r="BV84" s="165">
        <f t="shared" si="116"/>
        <v>0</v>
      </c>
      <c r="BW84" s="166"/>
      <c r="BX84" s="166"/>
      <c r="BY84" s="233"/>
      <c r="BZ84" s="166"/>
      <c r="CA84" s="154"/>
      <c r="CB84" s="156"/>
      <c r="CC84" s="156"/>
      <c r="CD84" s="156"/>
      <c r="CE84" s="156"/>
      <c r="CF84" s="157"/>
      <c r="CG84" s="192"/>
      <c r="CH84" s="192"/>
      <c r="CI84" s="193"/>
      <c r="CJ84" s="193"/>
      <c r="CK84" s="193"/>
      <c r="CL84" s="194"/>
      <c r="CM84" s="195"/>
      <c r="CN84" s="196"/>
      <c r="CO84" s="125"/>
      <c r="CP84" s="194"/>
      <c r="CQ84" s="197"/>
      <c r="CR84" s="198"/>
      <c r="CS84" s="199"/>
      <c r="CT84" s="200"/>
      <c r="CU84" s="201"/>
      <c r="CV84" s="202"/>
      <c r="CW84" s="203"/>
      <c r="CX84" s="201"/>
      <c r="CY84" s="204"/>
      <c r="CZ84" s="204"/>
      <c r="DA84" s="205"/>
      <c r="DB84" s="589"/>
      <c r="DC84" s="204">
        <f t="shared" si="117"/>
        <v>0</v>
      </c>
      <c r="DD84" s="206">
        <f t="shared" si="118"/>
        <v>0</v>
      </c>
    </row>
    <row r="85" spans="1:108" s="130" customFormat="1" ht="99" hidden="1" customHeight="1" x14ac:dyDescent="0.25">
      <c r="A85" s="521">
        <f t="shared" si="98"/>
        <v>12</v>
      </c>
      <c r="B85" s="115" t="s">
        <v>1647</v>
      </c>
      <c r="C85" s="116" t="s">
        <v>2143</v>
      </c>
      <c r="D85" s="117" t="s">
        <v>2141</v>
      </c>
      <c r="E85" s="79">
        <v>42447</v>
      </c>
      <c r="F85" s="118" t="s">
        <v>2646</v>
      </c>
      <c r="G85" s="118" t="s">
        <v>2646</v>
      </c>
      <c r="H85" s="119" t="s">
        <v>2144</v>
      </c>
      <c r="I85" s="119" t="s">
        <v>1578</v>
      </c>
      <c r="J85" s="28" t="s">
        <v>2145</v>
      </c>
      <c r="K85" s="127">
        <v>29</v>
      </c>
      <c r="L85" s="120" t="s">
        <v>2146</v>
      </c>
      <c r="M85" s="32" t="s">
        <v>2147</v>
      </c>
      <c r="N85" s="304">
        <v>26482500</v>
      </c>
      <c r="O85" s="46" t="s">
        <v>2148</v>
      </c>
      <c r="P85" s="32" t="s">
        <v>2149</v>
      </c>
      <c r="Q85" s="122" t="s">
        <v>1488</v>
      </c>
      <c r="R85" s="122" t="s">
        <v>1972</v>
      </c>
      <c r="S85" s="123"/>
      <c r="T85" s="124"/>
      <c r="U85" s="123"/>
      <c r="V85" s="500">
        <v>12</v>
      </c>
      <c r="W85" s="79">
        <v>42473</v>
      </c>
      <c r="X85" s="79">
        <v>42474</v>
      </c>
      <c r="Y85" s="125">
        <f t="shared" si="102"/>
        <v>1</v>
      </c>
      <c r="Z85" s="119" t="s">
        <v>2347</v>
      </c>
      <c r="AA85" s="119" t="s">
        <v>2569</v>
      </c>
      <c r="AB85" s="119" t="s">
        <v>1926</v>
      </c>
      <c r="AC85" s="119" t="s">
        <v>1493</v>
      </c>
      <c r="AD85" s="51" t="s">
        <v>2570</v>
      </c>
      <c r="AE85" s="63">
        <v>860000648</v>
      </c>
      <c r="AF85" s="126" t="s">
        <v>1922</v>
      </c>
      <c r="AG85" s="144">
        <v>81116</v>
      </c>
      <c r="AH85" s="79">
        <v>42473</v>
      </c>
      <c r="AI85" s="139" t="s">
        <v>1497</v>
      </c>
      <c r="AJ85" s="35">
        <v>20080287026</v>
      </c>
      <c r="AK85" s="51" t="s">
        <v>1930</v>
      </c>
      <c r="AL85" s="47"/>
      <c r="AM85" s="47">
        <v>17711577</v>
      </c>
      <c r="AN85" s="125"/>
      <c r="AO85" s="125">
        <f t="shared" si="112"/>
        <v>17711577</v>
      </c>
      <c r="AP85" s="148" t="s">
        <v>22</v>
      </c>
      <c r="AQ85" s="149" t="s">
        <v>68</v>
      </c>
      <c r="AR85" s="149" t="s">
        <v>68</v>
      </c>
      <c r="AS85" s="149" t="s">
        <v>68</v>
      </c>
      <c r="AT85" s="150" t="s">
        <v>68</v>
      </c>
      <c r="AU85" s="79">
        <v>42474</v>
      </c>
      <c r="AV85" s="79">
        <v>42735</v>
      </c>
      <c r="AW85" s="47">
        <f t="shared" si="113"/>
        <v>261</v>
      </c>
      <c r="AX85" s="47"/>
      <c r="AY85" s="26" t="s">
        <v>34</v>
      </c>
      <c r="AZ85" s="151">
        <v>79787263</v>
      </c>
      <c r="BA85" s="62" t="s">
        <v>2571</v>
      </c>
      <c r="BB85" s="152"/>
      <c r="BC85" s="153"/>
      <c r="BD85" s="154"/>
      <c r="BE85" s="154"/>
      <c r="BF85" s="153"/>
      <c r="BG85" s="154"/>
      <c r="BH85" s="155"/>
      <c r="BI85" s="156"/>
      <c r="BJ85" s="157"/>
      <c r="BK85" s="157"/>
      <c r="BL85" s="158"/>
      <c r="BM85" s="157"/>
      <c r="BN85" s="159"/>
      <c r="BO85" s="159"/>
      <c r="BP85" s="160"/>
      <c r="BQ85" s="161"/>
      <c r="BR85" s="162"/>
      <c r="BS85" s="161"/>
      <c r="BT85" s="163"/>
      <c r="BU85" s="164">
        <f t="shared" si="115"/>
        <v>0</v>
      </c>
      <c r="BV85" s="165">
        <f t="shared" si="116"/>
        <v>17711577</v>
      </c>
      <c r="BW85" s="166"/>
      <c r="BX85" s="166"/>
      <c r="BY85" s="233"/>
      <c r="BZ85" s="166"/>
      <c r="CA85" s="154"/>
      <c r="CB85" s="156"/>
      <c r="CC85" s="156"/>
      <c r="CD85" s="156"/>
      <c r="CE85" s="156"/>
      <c r="CF85" s="157"/>
      <c r="CG85" s="192"/>
      <c r="CH85" s="192"/>
      <c r="CI85" s="193"/>
      <c r="CJ85" s="193"/>
      <c r="CK85" s="193"/>
      <c r="CL85" s="194"/>
      <c r="CM85" s="195"/>
      <c r="CN85" s="196"/>
      <c r="CO85" s="125"/>
      <c r="CP85" s="194"/>
      <c r="CQ85" s="197"/>
      <c r="CR85" s="198"/>
      <c r="CS85" s="199"/>
      <c r="CT85" s="200"/>
      <c r="CU85" s="201"/>
      <c r="CV85" s="202"/>
      <c r="CW85" s="203"/>
      <c r="CX85" s="201"/>
      <c r="CY85" s="204"/>
      <c r="CZ85" s="204"/>
      <c r="DA85" s="205"/>
      <c r="DB85" s="589"/>
      <c r="DC85" s="204"/>
      <c r="DD85" s="206"/>
    </row>
    <row r="86" spans="1:108" ht="94.5" hidden="1" customHeight="1" x14ac:dyDescent="0.25">
      <c r="A86" s="521">
        <f t="shared" si="98"/>
        <v>13</v>
      </c>
      <c r="B86" s="115" t="s">
        <v>1500</v>
      </c>
      <c r="C86" s="477" t="s">
        <v>2277</v>
      </c>
      <c r="D86" s="117">
        <v>16</v>
      </c>
      <c r="E86" s="79">
        <v>42458</v>
      </c>
      <c r="F86" s="118" t="s">
        <v>2646</v>
      </c>
      <c r="G86" s="118" t="s">
        <v>2646</v>
      </c>
      <c r="H86" s="119" t="s">
        <v>1992</v>
      </c>
      <c r="I86" s="119" t="s">
        <v>1993</v>
      </c>
      <c r="J86" s="51" t="s">
        <v>1994</v>
      </c>
      <c r="K86" s="61">
        <v>81</v>
      </c>
      <c r="L86" s="120" t="s">
        <v>1983</v>
      </c>
      <c r="M86" s="37" t="s">
        <v>1984</v>
      </c>
      <c r="N86" s="304">
        <v>2800000</v>
      </c>
      <c r="O86" s="46" t="s">
        <v>1986</v>
      </c>
      <c r="P86" s="121" t="s">
        <v>1896</v>
      </c>
      <c r="Q86" s="122" t="s">
        <v>1488</v>
      </c>
      <c r="R86" s="122" t="s">
        <v>1972</v>
      </c>
      <c r="S86" s="123"/>
      <c r="T86" s="124"/>
      <c r="U86" s="123"/>
      <c r="V86" s="500">
        <v>13</v>
      </c>
      <c r="W86" s="79">
        <v>42475</v>
      </c>
      <c r="X86" s="79">
        <v>42478</v>
      </c>
      <c r="Y86" s="125">
        <f t="shared" si="102"/>
        <v>3</v>
      </c>
      <c r="Z86" s="119" t="s">
        <v>1987</v>
      </c>
      <c r="AA86" s="119" t="s">
        <v>1988</v>
      </c>
      <c r="AB86" s="119" t="s">
        <v>1990</v>
      </c>
      <c r="AC86" s="119" t="s">
        <v>1995</v>
      </c>
      <c r="AD86" s="51" t="s">
        <v>2572</v>
      </c>
      <c r="AE86" s="146">
        <v>8669570</v>
      </c>
      <c r="AF86" s="126"/>
      <c r="AG86" s="127">
        <v>82516</v>
      </c>
      <c r="AH86" s="79">
        <v>42475</v>
      </c>
      <c r="AI86" s="139" t="s">
        <v>1594</v>
      </c>
      <c r="AJ86" s="35">
        <v>137185609</v>
      </c>
      <c r="AK86" s="51" t="s">
        <v>1902</v>
      </c>
      <c r="AL86" s="47"/>
      <c r="AM86" s="47">
        <v>2800000</v>
      </c>
      <c r="AN86" s="125"/>
      <c r="AO86" s="125">
        <f t="shared" si="112"/>
        <v>2800000</v>
      </c>
      <c r="AP86" s="250" t="s">
        <v>22</v>
      </c>
      <c r="AQ86" s="251" t="s">
        <v>68</v>
      </c>
      <c r="AR86" s="251" t="s">
        <v>68</v>
      </c>
      <c r="AS86" s="251" t="s">
        <v>68</v>
      </c>
      <c r="AT86" s="252" t="s">
        <v>68</v>
      </c>
      <c r="AU86" s="79">
        <v>42479</v>
      </c>
      <c r="AV86" s="79">
        <v>42643</v>
      </c>
      <c r="AW86" s="47">
        <f t="shared" si="113"/>
        <v>164</v>
      </c>
      <c r="AX86" s="47"/>
      <c r="AY86" s="26" t="s">
        <v>155</v>
      </c>
      <c r="AZ86" s="151">
        <f>LOOKUP(AY86,'[3]SUPERVISIONES 2015'!$A$3:$B$1279,'[3]SUPERVISIONES 2015'!$B$3:$B$1279)</f>
        <v>17586972</v>
      </c>
      <c r="BA86" s="253" t="s">
        <v>1996</v>
      </c>
      <c r="BB86" s="254"/>
      <c r="BC86" s="123"/>
      <c r="BD86" s="47"/>
      <c r="BE86" s="47"/>
      <c r="BF86" s="123"/>
      <c r="BG86" s="47"/>
      <c r="BH86" s="120"/>
      <c r="BI86" s="121"/>
      <c r="BJ86" s="47"/>
      <c r="BK86" s="47"/>
      <c r="BL86" s="123"/>
      <c r="BM86" s="47"/>
      <c r="BN86" s="255"/>
      <c r="BO86" s="255"/>
      <c r="BP86" s="125"/>
      <c r="BQ86" s="47"/>
      <c r="BR86" s="123"/>
      <c r="BS86" s="47"/>
      <c r="BT86" s="242">
        <f t="shared" ref="BT86:BT87" si="119">+AN86</f>
        <v>0</v>
      </c>
      <c r="BU86" s="242">
        <f t="shared" si="115"/>
        <v>0</v>
      </c>
      <c r="BV86" s="242">
        <f t="shared" si="116"/>
        <v>2800000</v>
      </c>
      <c r="BW86" s="121"/>
      <c r="BX86" s="121"/>
      <c r="BY86" s="256"/>
      <c r="BZ86" s="121"/>
      <c r="CA86" s="47"/>
      <c r="CB86" s="121"/>
      <c r="CC86" s="121"/>
      <c r="CD86" s="121"/>
      <c r="CE86" s="121"/>
      <c r="CF86" s="47"/>
      <c r="CG86" s="243"/>
      <c r="CH86" s="243"/>
      <c r="CI86" s="121"/>
      <c r="CJ86" s="121"/>
      <c r="CK86" s="121"/>
      <c r="CL86" s="194"/>
      <c r="CM86" s="143"/>
      <c r="CN86" s="196"/>
      <c r="CO86" s="125"/>
      <c r="CP86" s="194"/>
      <c r="CQ86" s="194"/>
      <c r="CR86" s="125"/>
      <c r="CS86" s="200"/>
      <c r="CT86" s="200"/>
      <c r="CU86" s="202"/>
      <c r="CV86" s="202"/>
      <c r="CW86" s="257"/>
      <c r="CX86" s="202"/>
      <c r="CY86" s="258"/>
      <c r="CZ86" s="258"/>
      <c r="DA86" s="259"/>
      <c r="DB86" s="589"/>
    </row>
    <row r="87" spans="1:108" ht="63.75" hidden="1" x14ac:dyDescent="0.25">
      <c r="A87" s="521" t="str">
        <f t="shared" si="98"/>
        <v>DESIERTO</v>
      </c>
      <c r="B87" s="115" t="s">
        <v>1500</v>
      </c>
      <c r="C87" s="477" t="s">
        <v>2278</v>
      </c>
      <c r="D87" s="117">
        <v>17</v>
      </c>
      <c r="E87" s="79">
        <v>42458</v>
      </c>
      <c r="F87" s="118" t="s">
        <v>2646</v>
      </c>
      <c r="G87" s="118" t="s">
        <v>2646</v>
      </c>
      <c r="H87" s="119" t="s">
        <v>1670</v>
      </c>
      <c r="I87" s="119" t="s">
        <v>1981</v>
      </c>
      <c r="J87" s="51" t="s">
        <v>1982</v>
      </c>
      <c r="K87" s="61">
        <v>84</v>
      </c>
      <c r="L87" s="120" t="s">
        <v>1983</v>
      </c>
      <c r="M87" s="37" t="s">
        <v>1984</v>
      </c>
      <c r="N87" s="304">
        <v>2900000</v>
      </c>
      <c r="O87" s="46" t="s">
        <v>1985</v>
      </c>
      <c r="P87" s="121" t="s">
        <v>1896</v>
      </c>
      <c r="Q87" s="122" t="s">
        <v>2177</v>
      </c>
      <c r="R87" s="122" t="s">
        <v>2177</v>
      </c>
      <c r="S87" s="123"/>
      <c r="T87" s="124"/>
      <c r="U87" s="123"/>
      <c r="V87" s="500" t="s">
        <v>2177</v>
      </c>
      <c r="X87" s="79"/>
      <c r="Y87" s="125">
        <f t="shared" si="102"/>
        <v>0</v>
      </c>
      <c r="Z87" s="119" t="s">
        <v>1987</v>
      </c>
      <c r="AA87" s="119" t="s">
        <v>1988</v>
      </c>
      <c r="AB87" s="119" t="s">
        <v>1989</v>
      </c>
      <c r="AC87" s="119" t="s">
        <v>1991</v>
      </c>
      <c r="AD87" s="529" t="s">
        <v>2177</v>
      </c>
      <c r="AE87" s="65"/>
      <c r="AF87" s="126"/>
      <c r="AG87" s="127"/>
      <c r="AH87" s="79"/>
      <c r="AI87" s="139"/>
      <c r="AJ87" s="35"/>
      <c r="AK87" s="51"/>
      <c r="AL87" s="47"/>
      <c r="AM87" s="47"/>
      <c r="AN87" s="125"/>
      <c r="AO87" s="125">
        <f t="shared" si="112"/>
        <v>0</v>
      </c>
      <c r="AP87" s="250" t="s">
        <v>22</v>
      </c>
      <c r="AQ87" s="251" t="s">
        <v>68</v>
      </c>
      <c r="AR87" s="251" t="s">
        <v>68</v>
      </c>
      <c r="AS87" s="251" t="s">
        <v>68</v>
      </c>
      <c r="AT87" s="252" t="s">
        <v>68</v>
      </c>
      <c r="AU87" s="79"/>
      <c r="AV87" s="79">
        <v>42735</v>
      </c>
      <c r="AW87" s="47">
        <f t="shared" si="113"/>
        <v>42735</v>
      </c>
      <c r="AX87" s="47"/>
      <c r="AY87" s="26"/>
      <c r="AZ87" s="151" t="e">
        <f>LOOKUP(AY87,'SUPERVISIONES 2015'!$A$3:$B$1279,'SUPERVISIONES 2015'!$B$3:$B$1279)</f>
        <v>#N/A</v>
      </c>
      <c r="BA87" s="253" t="s">
        <v>2634</v>
      </c>
      <c r="BB87" s="254"/>
      <c r="BC87" s="123"/>
      <c r="BD87" s="47"/>
      <c r="BE87" s="47"/>
      <c r="BF87" s="123"/>
      <c r="BG87" s="47"/>
      <c r="BH87" s="120"/>
      <c r="BI87" s="121"/>
      <c r="BJ87" s="47"/>
      <c r="BK87" s="47"/>
      <c r="BL87" s="123"/>
      <c r="BM87" s="47"/>
      <c r="BN87" s="255"/>
      <c r="BO87" s="255"/>
      <c r="BP87" s="125"/>
      <c r="BQ87" s="47"/>
      <c r="BR87" s="123"/>
      <c r="BS87" s="47"/>
      <c r="BT87" s="242">
        <f t="shared" si="119"/>
        <v>0</v>
      </c>
      <c r="BU87" s="242">
        <f t="shared" si="115"/>
        <v>0</v>
      </c>
      <c r="BV87" s="242">
        <f t="shared" si="116"/>
        <v>0</v>
      </c>
      <c r="BW87" s="121"/>
      <c r="BX87" s="121"/>
      <c r="BY87" s="256"/>
      <c r="BZ87" s="121"/>
      <c r="CA87" s="47"/>
      <c r="CB87" s="121"/>
      <c r="CC87" s="121"/>
      <c r="CD87" s="121"/>
      <c r="CE87" s="121"/>
      <c r="CF87" s="47"/>
      <c r="CG87" s="243"/>
      <c r="CH87" s="243"/>
      <c r="CI87" s="121"/>
      <c r="CJ87" s="121"/>
      <c r="CK87" s="121"/>
      <c r="CL87" s="194"/>
      <c r="CM87" s="143"/>
      <c r="CN87" s="196"/>
      <c r="CO87" s="125"/>
      <c r="CP87" s="194"/>
      <c r="CQ87" s="194"/>
      <c r="CR87" s="125"/>
      <c r="CS87" s="200"/>
      <c r="CT87" s="200"/>
      <c r="CU87" s="202"/>
      <c r="CV87" s="202"/>
      <c r="CW87" s="257"/>
      <c r="CX87" s="202"/>
      <c r="CY87" s="258"/>
      <c r="CZ87" s="258"/>
      <c r="DA87" s="259"/>
      <c r="DB87" s="589"/>
    </row>
    <row r="88" spans="1:108" ht="38.25" hidden="1" x14ac:dyDescent="0.25">
      <c r="A88" s="521">
        <f t="shared" si="98"/>
        <v>14</v>
      </c>
      <c r="B88" s="133" t="s">
        <v>1653</v>
      </c>
      <c r="C88" s="441" t="s">
        <v>2254</v>
      </c>
      <c r="D88" s="135">
        <v>18</v>
      </c>
      <c r="E88" s="79">
        <v>42465</v>
      </c>
      <c r="F88" s="118" t="s">
        <v>2646</v>
      </c>
      <c r="G88" s="118" t="s">
        <v>2646</v>
      </c>
      <c r="H88" s="51" t="s">
        <v>1948</v>
      </c>
      <c r="I88" s="51" t="s">
        <v>2252</v>
      </c>
      <c r="J88" s="136" t="s">
        <v>2633</v>
      </c>
      <c r="K88" s="137">
        <v>161</v>
      </c>
      <c r="L88" s="138">
        <v>801416</v>
      </c>
      <c r="M88" s="138" t="s">
        <v>2238</v>
      </c>
      <c r="N88" s="68">
        <v>5250000</v>
      </c>
      <c r="O88" s="53" t="s">
        <v>2253</v>
      </c>
      <c r="P88" s="140" t="s">
        <v>2015</v>
      </c>
      <c r="Q88" s="122" t="s">
        <v>1488</v>
      </c>
      <c r="R88" s="122" t="s">
        <v>1972</v>
      </c>
      <c r="S88" s="141"/>
      <c r="T88" s="142"/>
      <c r="U88" s="141"/>
      <c r="V88" s="500">
        <v>14</v>
      </c>
      <c r="W88" s="79">
        <v>42486</v>
      </c>
      <c r="X88" s="143">
        <v>42492</v>
      </c>
      <c r="Y88" s="125">
        <f t="shared" si="102"/>
        <v>6</v>
      </c>
      <c r="Z88" s="51" t="s">
        <v>2032</v>
      </c>
      <c r="AA88" s="51" t="s">
        <v>2573</v>
      </c>
      <c r="AB88" s="51" t="s">
        <v>1948</v>
      </c>
      <c r="AC88" s="51" t="s">
        <v>1948</v>
      </c>
      <c r="AD88" s="51" t="s">
        <v>2574</v>
      </c>
      <c r="AE88" s="68">
        <v>73151937</v>
      </c>
      <c r="AF88" s="126"/>
      <c r="AG88" s="43">
        <v>91916</v>
      </c>
      <c r="AH88" s="140"/>
      <c r="AI88" s="140"/>
      <c r="AJ88" s="43"/>
      <c r="AK88" s="440"/>
      <c r="AL88" s="235"/>
      <c r="AM88" s="139">
        <v>5250000</v>
      </c>
      <c r="AN88" s="139"/>
      <c r="AO88" s="125">
        <f t="shared" si="112"/>
        <v>5250000</v>
      </c>
      <c r="AP88" s="48"/>
      <c r="AQ88" s="236"/>
      <c r="AR88" s="237"/>
      <c r="AS88" s="237"/>
      <c r="AT88" s="121"/>
      <c r="AU88" s="79"/>
      <c r="AV88" s="79">
        <v>42719</v>
      </c>
      <c r="AW88" s="47">
        <f>AV88-AU88</f>
        <v>42719</v>
      </c>
      <c r="AX88" s="238"/>
      <c r="AY88" s="239" t="s">
        <v>45</v>
      </c>
      <c r="AZ88" s="240"/>
      <c r="BA88" s="142"/>
      <c r="BB88" s="143"/>
      <c r="BC88" s="143"/>
      <c r="BD88" s="125"/>
      <c r="BE88" s="196"/>
      <c r="BF88" s="143"/>
      <c r="BG88" s="125"/>
      <c r="BH88" s="241"/>
      <c r="BI88" s="143"/>
      <c r="BJ88" s="125"/>
      <c r="BK88" s="125"/>
      <c r="BL88" s="143"/>
      <c r="BM88" s="125"/>
      <c r="BN88" s="241"/>
      <c r="BO88" s="241"/>
      <c r="BP88" s="125"/>
      <c r="BQ88" s="125"/>
      <c r="BR88" s="143"/>
      <c r="BS88" s="125"/>
      <c r="BT88" s="242"/>
      <c r="BU88" s="242"/>
      <c r="BV88" s="242"/>
      <c r="BW88" s="243"/>
      <c r="BX88" s="243"/>
      <c r="BY88" s="244"/>
      <c r="BZ88" s="243"/>
      <c r="CA88" s="125"/>
      <c r="CB88" s="243"/>
      <c r="CC88" s="243"/>
      <c r="CD88" s="126"/>
      <c r="CE88" s="243"/>
      <c r="CF88" s="125"/>
      <c r="CG88" s="243"/>
      <c r="CH88" s="243"/>
      <c r="CI88" s="126"/>
      <c r="CJ88" s="243"/>
      <c r="CK88" s="125"/>
      <c r="CL88" s="245"/>
      <c r="CM88" s="143"/>
      <c r="CN88" s="196"/>
      <c r="CO88" s="125"/>
      <c r="CP88" s="245"/>
      <c r="CQ88" s="246"/>
      <c r="CR88" s="247"/>
      <c r="CS88" s="247"/>
      <c r="CT88" s="247"/>
      <c r="CU88" s="134"/>
      <c r="CV88" s="134"/>
      <c r="CW88" s="134"/>
      <c r="CX88" s="134"/>
      <c r="CY88" s="134"/>
      <c r="CZ88" s="139"/>
      <c r="DA88" s="248"/>
      <c r="DB88" s="589"/>
      <c r="DC88" s="139"/>
      <c r="DD88" s="249"/>
    </row>
    <row r="89" spans="1:108" s="130" customFormat="1" ht="89.25" hidden="1" x14ac:dyDescent="0.25">
      <c r="A89" s="521">
        <f t="shared" si="98"/>
        <v>58</v>
      </c>
      <c r="B89" s="115" t="s">
        <v>1500</v>
      </c>
      <c r="C89" s="116" t="s">
        <v>1881</v>
      </c>
      <c r="D89" s="117" t="s">
        <v>1611</v>
      </c>
      <c r="E89" s="79">
        <v>42396</v>
      </c>
      <c r="F89" s="118" t="s">
        <v>1620</v>
      </c>
      <c r="G89" s="118" t="s">
        <v>1620</v>
      </c>
      <c r="H89" s="48" t="s">
        <v>1621</v>
      </c>
      <c r="I89" s="48" t="s">
        <v>1578</v>
      </c>
      <c r="J89" s="28" t="s">
        <v>1622</v>
      </c>
      <c r="K89" s="127">
        <v>12</v>
      </c>
      <c r="L89" s="120" t="s">
        <v>1623</v>
      </c>
      <c r="M89" s="120" t="s">
        <v>1624</v>
      </c>
      <c r="N89" s="47">
        <v>709228500</v>
      </c>
      <c r="O89" s="46" t="s">
        <v>1627</v>
      </c>
      <c r="P89" s="121" t="s">
        <v>1553</v>
      </c>
      <c r="Q89" s="122" t="s">
        <v>1625</v>
      </c>
      <c r="R89" s="121" t="s">
        <v>1626</v>
      </c>
      <c r="S89" s="123"/>
      <c r="T89" s="124"/>
      <c r="U89" s="123"/>
      <c r="V89" s="500">
        <v>58</v>
      </c>
      <c r="W89" s="79">
        <v>42460</v>
      </c>
      <c r="X89" s="79">
        <v>42461</v>
      </c>
      <c r="Y89" s="125">
        <f t="shared" ref="Y89" si="120">W89-X89</f>
        <v>-1</v>
      </c>
      <c r="Z89" s="48" t="s">
        <v>1590</v>
      </c>
      <c r="AA89" s="48" t="s">
        <v>2281</v>
      </c>
      <c r="AB89" s="48" t="s">
        <v>1493</v>
      </c>
      <c r="AC89" s="48" t="s">
        <v>1493</v>
      </c>
      <c r="AD89" s="32" t="s">
        <v>2282</v>
      </c>
      <c r="AE89" s="146">
        <v>830137868</v>
      </c>
      <c r="AF89" s="126" t="s">
        <v>2054</v>
      </c>
      <c r="AG89" s="127">
        <v>75616</v>
      </c>
      <c r="AH89" s="79">
        <v>42460</v>
      </c>
      <c r="AI89" s="139" t="s">
        <v>1512</v>
      </c>
      <c r="AJ89" s="33">
        <v>5148946029</v>
      </c>
      <c r="AK89" s="37" t="s">
        <v>2283</v>
      </c>
      <c r="AL89" s="47"/>
      <c r="AM89" s="47">
        <v>709228500</v>
      </c>
      <c r="AN89" s="125"/>
      <c r="AO89" s="125">
        <f t="shared" si="112"/>
        <v>709228500</v>
      </c>
      <c r="AP89" s="148" t="s">
        <v>2284</v>
      </c>
      <c r="AQ89" s="149" t="s">
        <v>2285</v>
      </c>
      <c r="AR89" s="149" t="s">
        <v>2286</v>
      </c>
      <c r="AS89" s="149" t="s">
        <v>2287</v>
      </c>
      <c r="AT89" s="149" t="s">
        <v>2288</v>
      </c>
      <c r="AU89" s="470">
        <v>42461</v>
      </c>
      <c r="AV89" s="276">
        <v>42735</v>
      </c>
      <c r="AW89" s="7">
        <f t="shared" si="113"/>
        <v>274</v>
      </c>
      <c r="AX89" s="336">
        <v>43831</v>
      </c>
      <c r="AY89" s="432" t="s">
        <v>2289</v>
      </c>
      <c r="AZ89" s="340" t="e">
        <f>LOOKUP(AY89,#REF!,#REF!)</f>
        <v>#REF!</v>
      </c>
      <c r="BA89" s="433" t="s">
        <v>2290</v>
      </c>
      <c r="BB89" s="342"/>
      <c r="BC89" s="342"/>
      <c r="BD89" s="213"/>
      <c r="BE89" s="434"/>
      <c r="BF89" s="342"/>
      <c r="BG89" s="213"/>
      <c r="BH89" s="344"/>
      <c r="BI89" s="214"/>
      <c r="BJ89" s="216"/>
      <c r="BK89" s="216"/>
      <c r="BL89" s="345"/>
      <c r="BM89" s="216"/>
      <c r="BN89" s="346"/>
      <c r="BO89" s="346"/>
      <c r="BP89" s="347"/>
      <c r="BQ89" s="348"/>
      <c r="BR89" s="349"/>
      <c r="BS89" s="348"/>
      <c r="BT89" s="350">
        <f t="shared" ref="BT89:BT96" si="121">+AN89</f>
        <v>0</v>
      </c>
      <c r="BU89" s="351">
        <f t="shared" si="115"/>
        <v>0</v>
      </c>
      <c r="BV89" s="352">
        <f t="shared" si="116"/>
        <v>709228500</v>
      </c>
      <c r="BW89" s="212"/>
      <c r="BX89" s="212"/>
      <c r="BY89" s="309"/>
      <c r="BZ89" s="166"/>
      <c r="CA89" s="154"/>
      <c r="CB89" s="156"/>
      <c r="CC89" s="156"/>
      <c r="CD89" s="191"/>
      <c r="CE89" s="156"/>
      <c r="CF89" s="157"/>
      <c r="CG89" s="192"/>
      <c r="CH89" s="192"/>
      <c r="CI89" s="193"/>
      <c r="CJ89" s="193"/>
      <c r="CK89" s="193"/>
      <c r="CL89" s="194"/>
      <c r="CM89" s="195">
        <f t="shared" ref="CM89:CM96" si="122">+IF(BX89&gt;AV89,IF(CC89&gt;BX89,IF(CH89&gt;CC89,CH89,CC89),BX89),AV89)</f>
        <v>42735</v>
      </c>
      <c r="CN89" s="196"/>
      <c r="CO89" s="125"/>
      <c r="CP89" s="194"/>
      <c r="CQ89" s="197" t="e">
        <f>+SUMIFS(#REF!,#REF!,AG89)</f>
        <v>#REF!</v>
      </c>
      <c r="CR89" s="198" t="e">
        <f>+SUMIFS(#REF!,#REF!,BB89)+SUMIFS(#REF!,#REF!,BH89)+SUMIFS(#REF!,#REF!,BN89)</f>
        <v>#REF!</v>
      </c>
      <c r="CS89" s="199" t="e">
        <f t="shared" ref="CS89" si="123">+(CQ89+CR89)/BV89</f>
        <v>#REF!</v>
      </c>
      <c r="CT89" s="200"/>
      <c r="CU89" s="201" t="str">
        <f t="shared" ref="CU89:CU96" si="124">+R89</f>
        <v>PUBLICACIÓN PROYECTO PLIEGOS</v>
      </c>
      <c r="CV89" s="202"/>
      <c r="CW89" s="203">
        <f t="shared" ref="CW89:CW96" si="125">+AU89</f>
        <v>42461</v>
      </c>
      <c r="CX89" s="201">
        <f t="shared" ref="CX89:CX102" si="126">+CM89</f>
        <v>42735</v>
      </c>
      <c r="CY89" s="204">
        <f t="shared" ref="CY89:CY105" si="127">+CX89-CW89</f>
        <v>274</v>
      </c>
      <c r="CZ89" s="204">
        <f t="shared" ref="CZ89:CZ102" si="128">+$DB$1-CW89</f>
        <v>-184</v>
      </c>
      <c r="DA89" s="205">
        <f t="shared" ref="DA89" si="129">+IF(CZ89&gt;=CY89,100,(CZ89/CY89)*100)</f>
        <v>-67.153284671532845</v>
      </c>
      <c r="DB89" s="589"/>
      <c r="DC89" s="204">
        <f t="shared" ref="DC89" si="130">+DA89</f>
        <v>-67.153284671532845</v>
      </c>
      <c r="DD89" s="206" t="e">
        <f t="shared" ref="DD89" si="131">+CS89</f>
        <v>#REF!</v>
      </c>
    </row>
    <row r="90" spans="1:108" s="130" customFormat="1" ht="38.25" hidden="1" x14ac:dyDescent="0.25">
      <c r="A90" s="521">
        <f t="shared" si="98"/>
        <v>0</v>
      </c>
      <c r="B90" s="115" t="s">
        <v>1647</v>
      </c>
      <c r="C90" s="116" t="s">
        <v>2153</v>
      </c>
      <c r="D90" s="117">
        <v>2</v>
      </c>
      <c r="E90" s="79">
        <v>42459</v>
      </c>
      <c r="F90" s="118" t="s">
        <v>1620</v>
      </c>
      <c r="G90" s="118" t="s">
        <v>1620</v>
      </c>
      <c r="H90" s="48" t="s">
        <v>1621</v>
      </c>
      <c r="I90" s="48" t="s">
        <v>2150</v>
      </c>
      <c r="J90" s="28" t="s">
        <v>2151</v>
      </c>
      <c r="K90" s="127">
        <v>158</v>
      </c>
      <c r="L90" s="120" t="s">
        <v>2154</v>
      </c>
      <c r="M90" s="54" t="s">
        <v>2155</v>
      </c>
      <c r="N90" s="47">
        <v>370350000</v>
      </c>
      <c r="O90" s="471">
        <v>21116</v>
      </c>
      <c r="P90" s="471" t="s">
        <v>2152</v>
      </c>
      <c r="Q90" s="122" t="s">
        <v>1844</v>
      </c>
      <c r="R90" s="121" t="s">
        <v>1626</v>
      </c>
      <c r="S90" s="123"/>
      <c r="T90" s="124"/>
      <c r="U90" s="123"/>
      <c r="V90" s="500"/>
      <c r="W90" s="79"/>
      <c r="X90" s="79"/>
      <c r="Y90" s="125">
        <f t="shared" si="42"/>
        <v>0</v>
      </c>
      <c r="Z90" s="48"/>
      <c r="AA90" s="48"/>
      <c r="AB90" s="48"/>
      <c r="AC90" s="48"/>
      <c r="AD90" s="37"/>
      <c r="AE90" s="146"/>
      <c r="AF90" s="126"/>
      <c r="AG90" s="127"/>
      <c r="AH90" s="79"/>
      <c r="AI90" s="139"/>
      <c r="AJ90" s="33"/>
      <c r="AK90" s="37"/>
      <c r="AL90" s="47"/>
      <c r="AM90" s="47"/>
      <c r="AN90" s="125"/>
      <c r="AO90" s="125">
        <f t="shared" si="1"/>
        <v>0</v>
      </c>
      <c r="AP90" s="148" t="s">
        <v>22</v>
      </c>
      <c r="AQ90" s="149" t="s">
        <v>68</v>
      </c>
      <c r="AR90" s="149" t="s">
        <v>68</v>
      </c>
      <c r="AS90" s="149" t="s">
        <v>68</v>
      </c>
      <c r="AT90" s="150" t="s">
        <v>68</v>
      </c>
      <c r="AU90" s="79"/>
      <c r="AV90" s="79"/>
      <c r="AW90" s="47">
        <f t="shared" si="10"/>
        <v>0</v>
      </c>
      <c r="AX90" s="47"/>
      <c r="AY90" s="26"/>
      <c r="AZ90" s="151" t="e">
        <f>LOOKUP(AY90,'SUPERVISIONES 2015'!$A$3:$B$1279,'SUPERVISIONES 2015'!$B$3:$B$1279)</f>
        <v>#N/A</v>
      </c>
      <c r="BA90" s="124"/>
      <c r="BB90" s="153"/>
      <c r="BC90" s="153"/>
      <c r="BD90" s="154"/>
      <c r="BE90" s="189"/>
      <c r="BF90" s="153"/>
      <c r="BG90" s="154"/>
      <c r="BH90" s="155"/>
      <c r="BI90" s="156"/>
      <c r="BJ90" s="157"/>
      <c r="BK90" s="157"/>
      <c r="BL90" s="158"/>
      <c r="BM90" s="157"/>
      <c r="BN90" s="159"/>
      <c r="BO90" s="159"/>
      <c r="BP90" s="160"/>
      <c r="BQ90" s="161"/>
      <c r="BR90" s="162"/>
      <c r="BS90" s="161"/>
      <c r="BT90" s="163">
        <f t="shared" si="121"/>
        <v>0</v>
      </c>
      <c r="BU90" s="164">
        <f t="shared" si="11"/>
        <v>0</v>
      </c>
      <c r="BV90" s="165">
        <f t="shared" si="101"/>
        <v>0</v>
      </c>
      <c r="BW90" s="166"/>
      <c r="BX90" s="166"/>
      <c r="BY90" s="309"/>
      <c r="BZ90" s="166"/>
      <c r="CA90" s="154"/>
      <c r="CB90" s="156"/>
      <c r="CC90" s="156"/>
      <c r="CD90" s="191"/>
      <c r="CE90" s="156"/>
      <c r="CF90" s="157"/>
      <c r="CG90" s="192"/>
      <c r="CH90" s="192"/>
      <c r="CI90" s="193"/>
      <c r="CJ90" s="193"/>
      <c r="CK90" s="193"/>
      <c r="CL90" s="194"/>
      <c r="CM90" s="195">
        <f t="shared" si="122"/>
        <v>0</v>
      </c>
      <c r="CN90" s="196"/>
      <c r="CO90" s="125"/>
      <c r="CP90" s="194"/>
      <c r="CQ90" s="197" t="e">
        <f>+SUMIFS(#REF!,#REF!,AG90)</f>
        <v>#REF!</v>
      </c>
      <c r="CR90" s="198" t="e">
        <f>+SUMIFS(#REF!,#REF!,BB90)+SUMIFS(#REF!,#REF!,BH90)+SUMIFS(#REF!,#REF!,BN90)</f>
        <v>#REF!</v>
      </c>
      <c r="CS90" s="199" t="e">
        <f t="shared" si="12"/>
        <v>#REF!</v>
      </c>
      <c r="CT90" s="200"/>
      <c r="CU90" s="201" t="str">
        <f t="shared" si="124"/>
        <v>PUBLICACIÓN PROYECTO PLIEGOS</v>
      </c>
      <c r="CV90" s="202"/>
      <c r="CW90" s="203">
        <f t="shared" si="125"/>
        <v>0</v>
      </c>
      <c r="CX90" s="201">
        <f t="shared" si="126"/>
        <v>0</v>
      </c>
      <c r="CY90" s="204">
        <f t="shared" si="127"/>
        <v>0</v>
      </c>
      <c r="CZ90" s="204">
        <f t="shared" si="128"/>
        <v>42277</v>
      </c>
      <c r="DA90" s="205">
        <f t="shared" si="14"/>
        <v>100</v>
      </c>
      <c r="DB90" s="589"/>
      <c r="DC90" s="204">
        <f t="shared" si="15"/>
        <v>100</v>
      </c>
      <c r="DD90" s="206" t="e">
        <f t="shared" si="16"/>
        <v>#REF!</v>
      </c>
    </row>
    <row r="91" spans="1:108" s="130" customFormat="1" ht="83.25" hidden="1" customHeight="1" x14ac:dyDescent="0.2">
      <c r="A91" s="521">
        <f t="shared" si="98"/>
        <v>61</v>
      </c>
      <c r="B91" s="115" t="s">
        <v>1647</v>
      </c>
      <c r="C91" s="116" t="s">
        <v>2099</v>
      </c>
      <c r="D91" s="416" t="s">
        <v>1611</v>
      </c>
      <c r="E91" s="79">
        <v>42438</v>
      </c>
      <c r="F91" s="118" t="s">
        <v>1628</v>
      </c>
      <c r="G91" s="118" t="s">
        <v>2100</v>
      </c>
      <c r="H91" s="48" t="s">
        <v>1621</v>
      </c>
      <c r="I91" s="48" t="s">
        <v>2101</v>
      </c>
      <c r="J91" s="28" t="s">
        <v>2102</v>
      </c>
      <c r="K91" s="127">
        <v>164</v>
      </c>
      <c r="L91" s="37">
        <v>53102710</v>
      </c>
      <c r="M91" s="120" t="s">
        <v>2103</v>
      </c>
      <c r="N91" s="47">
        <v>600000000</v>
      </c>
      <c r="O91" s="46" t="s">
        <v>2104</v>
      </c>
      <c r="P91" s="121" t="s">
        <v>2105</v>
      </c>
      <c r="Q91" s="122" t="s">
        <v>1488</v>
      </c>
      <c r="R91" s="121" t="s">
        <v>2354</v>
      </c>
      <c r="S91" s="123"/>
      <c r="T91" s="124"/>
      <c r="U91" s="123"/>
      <c r="V91" s="500">
        <v>61</v>
      </c>
      <c r="W91" s="79">
        <v>42466</v>
      </c>
      <c r="X91" s="79">
        <v>42466</v>
      </c>
      <c r="Y91" s="125">
        <f t="shared" si="42"/>
        <v>0</v>
      </c>
      <c r="Z91" s="119" t="s">
        <v>2355</v>
      </c>
      <c r="AA91" s="119" t="s">
        <v>2356</v>
      </c>
      <c r="AB91" s="48" t="s">
        <v>1926</v>
      </c>
      <c r="AC91" s="48" t="s">
        <v>1493</v>
      </c>
      <c r="AD91" s="472" t="s">
        <v>2357</v>
      </c>
      <c r="AE91" s="473">
        <v>8300983694</v>
      </c>
      <c r="AF91" s="126"/>
      <c r="AG91" s="127">
        <v>77916</v>
      </c>
      <c r="AH91" s="79">
        <v>42466</v>
      </c>
      <c r="AI91" s="139" t="s">
        <v>1594</v>
      </c>
      <c r="AJ91" s="35" t="s">
        <v>2358</v>
      </c>
      <c r="AK91" s="51" t="s">
        <v>2009</v>
      </c>
      <c r="AL91" s="47"/>
      <c r="AM91" s="47">
        <v>600000000</v>
      </c>
      <c r="AN91" s="125"/>
      <c r="AO91" s="125">
        <f t="shared" si="1"/>
        <v>600000000</v>
      </c>
      <c r="AP91" s="148" t="s">
        <v>22</v>
      </c>
      <c r="AQ91" s="149" t="s">
        <v>68</v>
      </c>
      <c r="AR91" s="149" t="s">
        <v>68</v>
      </c>
      <c r="AS91" s="149" t="s">
        <v>68</v>
      </c>
      <c r="AT91" s="150" t="s">
        <v>68</v>
      </c>
      <c r="AU91" s="79"/>
      <c r="AV91" s="79"/>
      <c r="AW91" s="47">
        <f t="shared" si="10"/>
        <v>0</v>
      </c>
      <c r="AX91" s="47"/>
      <c r="AY91" s="207"/>
      <c r="AZ91" s="151" t="e">
        <f>LOOKUP(AY91,'SUPERVISIONES 2015'!$A$3:$B$1279,'SUPERVISIONES 2015'!$B$3:$B$1279)</f>
        <v>#N/A</v>
      </c>
      <c r="BA91" s="208"/>
      <c r="BB91" s="153"/>
      <c r="BC91" s="153"/>
      <c r="BD91" s="154"/>
      <c r="BE91" s="209"/>
      <c r="BF91" s="153"/>
      <c r="BG91" s="154"/>
      <c r="BH91" s="155"/>
      <c r="BI91" s="156"/>
      <c r="BJ91" s="157"/>
      <c r="BK91" s="157"/>
      <c r="BL91" s="158"/>
      <c r="BM91" s="157"/>
      <c r="BN91" s="159"/>
      <c r="BO91" s="159"/>
      <c r="BP91" s="160"/>
      <c r="BQ91" s="161"/>
      <c r="BR91" s="162"/>
      <c r="BS91" s="161"/>
      <c r="BT91" s="163">
        <f t="shared" si="121"/>
        <v>0</v>
      </c>
      <c r="BU91" s="164">
        <f t="shared" si="11"/>
        <v>0</v>
      </c>
      <c r="BV91" s="165">
        <f t="shared" si="101"/>
        <v>600000000</v>
      </c>
      <c r="BW91" s="166"/>
      <c r="BX91" s="166"/>
      <c r="BY91" s="309"/>
      <c r="BZ91" s="166"/>
      <c r="CA91" s="154"/>
      <c r="CB91" s="157"/>
      <c r="CC91" s="156"/>
      <c r="CD91" s="156"/>
      <c r="CE91" s="156"/>
      <c r="CF91" s="157"/>
      <c r="CG91" s="192"/>
      <c r="CH91" s="192"/>
      <c r="CI91" s="193"/>
      <c r="CJ91" s="193"/>
      <c r="CK91" s="193"/>
      <c r="CL91" s="194"/>
      <c r="CM91" s="195">
        <f t="shared" si="122"/>
        <v>0</v>
      </c>
      <c r="CN91" s="196"/>
      <c r="CO91" s="125"/>
      <c r="CP91" s="194"/>
      <c r="CQ91" s="197" t="e">
        <f>+SUMIFS(#REF!,#REF!,AG91)</f>
        <v>#REF!</v>
      </c>
      <c r="CR91" s="198" t="e">
        <f>+SUMIFS(#REF!,#REF!,BB91)+SUMIFS(#REF!,#REF!,BH91)+SUMIFS(#REF!,#REF!,BN91)</f>
        <v>#REF!</v>
      </c>
      <c r="CS91" s="199" t="e">
        <f t="shared" si="12"/>
        <v>#REF!</v>
      </c>
      <c r="CT91" s="200"/>
      <c r="CU91" s="201" t="str">
        <f t="shared" si="124"/>
        <v>PROCESO DE NEGOCACION CON LA BOLSA</v>
      </c>
      <c r="CV91" s="202"/>
      <c r="CW91" s="203">
        <f t="shared" si="125"/>
        <v>0</v>
      </c>
      <c r="CX91" s="201">
        <f t="shared" si="126"/>
        <v>0</v>
      </c>
      <c r="CY91" s="204">
        <f t="shared" si="127"/>
        <v>0</v>
      </c>
      <c r="CZ91" s="204">
        <f t="shared" si="128"/>
        <v>42277</v>
      </c>
      <c r="DA91" s="205">
        <f t="shared" si="14"/>
        <v>100</v>
      </c>
      <c r="DB91" s="501"/>
      <c r="DC91" s="204">
        <f t="shared" si="15"/>
        <v>100</v>
      </c>
      <c r="DD91" s="206" t="e">
        <f t="shared" si="16"/>
        <v>#REF!</v>
      </c>
    </row>
    <row r="92" spans="1:108" s="130" customFormat="1" ht="60.75" hidden="1" customHeight="1" x14ac:dyDescent="0.25">
      <c r="A92" s="521">
        <f t="shared" si="98"/>
        <v>51</v>
      </c>
      <c r="B92" s="115" t="s">
        <v>1500</v>
      </c>
      <c r="C92" s="116" t="s">
        <v>1619</v>
      </c>
      <c r="D92" s="117" t="s">
        <v>1611</v>
      </c>
      <c r="E92" s="79">
        <v>42397</v>
      </c>
      <c r="F92" s="118" t="s">
        <v>1628</v>
      </c>
      <c r="G92" s="118" t="s">
        <v>1629</v>
      </c>
      <c r="H92" s="119" t="s">
        <v>1621</v>
      </c>
      <c r="I92" s="119" t="s">
        <v>1578</v>
      </c>
      <c r="J92" s="28" t="s">
        <v>1630</v>
      </c>
      <c r="K92" s="127">
        <v>9</v>
      </c>
      <c r="L92" s="120" t="s">
        <v>1550</v>
      </c>
      <c r="M92" s="120" t="s">
        <v>1631</v>
      </c>
      <c r="N92" s="47">
        <v>138700190</v>
      </c>
      <c r="O92" s="46" t="s">
        <v>1632</v>
      </c>
      <c r="P92" s="121" t="s">
        <v>1553</v>
      </c>
      <c r="Q92" s="122" t="s">
        <v>1488</v>
      </c>
      <c r="R92" s="121" t="s">
        <v>1972</v>
      </c>
      <c r="S92" s="123"/>
      <c r="T92" s="124"/>
      <c r="U92" s="123"/>
      <c r="V92" s="500">
        <v>51</v>
      </c>
      <c r="W92" s="79">
        <v>42445</v>
      </c>
      <c r="X92" s="79">
        <v>42445</v>
      </c>
      <c r="Y92" s="125">
        <f t="shared" si="42"/>
        <v>0</v>
      </c>
      <c r="Z92" s="119" t="s">
        <v>1919</v>
      </c>
      <c r="AA92" s="119" t="s">
        <v>2118</v>
      </c>
      <c r="AB92" s="119" t="s">
        <v>1493</v>
      </c>
      <c r="AC92" s="119" t="s">
        <v>1493</v>
      </c>
      <c r="AD92" s="239" t="s">
        <v>2119</v>
      </c>
      <c r="AE92" s="146">
        <v>800015583</v>
      </c>
      <c r="AF92" s="126" t="s">
        <v>1611</v>
      </c>
      <c r="AG92" s="127">
        <v>61916</v>
      </c>
      <c r="AH92" s="79">
        <v>42445</v>
      </c>
      <c r="AI92" s="308" t="s">
        <v>1594</v>
      </c>
      <c r="AJ92" s="35">
        <v>19100871481</v>
      </c>
      <c r="AK92" s="51" t="s">
        <v>2047</v>
      </c>
      <c r="AL92" s="47"/>
      <c r="AM92" s="47">
        <v>138700190</v>
      </c>
      <c r="AN92" s="125"/>
      <c r="AO92" s="125">
        <f t="shared" si="1"/>
        <v>138700190</v>
      </c>
      <c r="AP92" s="148" t="s">
        <v>2120</v>
      </c>
      <c r="AQ92" s="149">
        <v>0.2</v>
      </c>
      <c r="AR92" s="150">
        <v>42783</v>
      </c>
      <c r="AS92" s="149" t="s">
        <v>1464</v>
      </c>
      <c r="AT92" s="150" t="s">
        <v>2121</v>
      </c>
      <c r="AU92" s="79">
        <v>42446</v>
      </c>
      <c r="AV92" s="312">
        <v>42476</v>
      </c>
      <c r="AW92" s="47">
        <f t="shared" si="10"/>
        <v>30</v>
      </c>
      <c r="AX92" s="313">
        <v>42783</v>
      </c>
      <c r="AY92" s="435" t="s">
        <v>1411</v>
      </c>
      <c r="AZ92" s="316">
        <f>LOOKUP(AY92,'SUPERVISIONES 2015'!$A$3:$B$1279,'SUPERVISIONES 2015'!$B$3:$B$1279)</f>
        <v>1087989085</v>
      </c>
      <c r="BA92" s="354"/>
      <c r="BB92" s="318"/>
      <c r="BC92" s="318"/>
      <c r="BD92" s="169"/>
      <c r="BE92" s="319"/>
      <c r="BF92" s="318"/>
      <c r="BG92" s="169"/>
      <c r="BH92" s="320"/>
      <c r="BI92" s="170"/>
      <c r="BJ92" s="171"/>
      <c r="BK92" s="171"/>
      <c r="BL92" s="321"/>
      <c r="BM92" s="171"/>
      <c r="BN92" s="322"/>
      <c r="BO92" s="322"/>
      <c r="BP92" s="323"/>
      <c r="BQ92" s="324"/>
      <c r="BR92" s="325"/>
      <c r="BS92" s="324"/>
      <c r="BT92" s="326">
        <f t="shared" si="121"/>
        <v>0</v>
      </c>
      <c r="BU92" s="327">
        <f t="shared" si="11"/>
        <v>0</v>
      </c>
      <c r="BV92" s="328">
        <f t="shared" si="101"/>
        <v>138700190</v>
      </c>
      <c r="BW92" s="168"/>
      <c r="BX92" s="168"/>
      <c r="BY92" s="329"/>
      <c r="BZ92" s="168"/>
      <c r="CA92" s="169"/>
      <c r="CB92" s="171"/>
      <c r="CC92" s="170"/>
      <c r="CD92" s="170"/>
      <c r="CE92" s="170"/>
      <c r="CF92" s="171"/>
      <c r="CG92" s="172"/>
      <c r="CH92" s="172"/>
      <c r="CI92" s="173"/>
      <c r="CJ92" s="173"/>
      <c r="CK92" s="173"/>
      <c r="CL92" s="174"/>
      <c r="CM92" s="175">
        <f t="shared" si="122"/>
        <v>42476</v>
      </c>
      <c r="CN92" s="176"/>
      <c r="CO92" s="177"/>
      <c r="CP92" s="174"/>
      <c r="CQ92" s="178" t="e">
        <f>+SUMIFS(#REF!,#REF!,AG92)</f>
        <v>#REF!</v>
      </c>
      <c r="CR92" s="179" t="e">
        <f>+SUMIFS(#REF!,#REF!,BB92)+SUMIFS(#REF!,#REF!,BH92)+SUMIFS(#REF!,#REF!,BN92)</f>
        <v>#REF!</v>
      </c>
      <c r="CS92" s="180" t="e">
        <f t="shared" si="12"/>
        <v>#REF!</v>
      </c>
      <c r="CT92" s="181"/>
      <c r="CU92" s="182" t="str">
        <f t="shared" si="124"/>
        <v>EN EJECUCIÓN</v>
      </c>
      <c r="CV92" s="183"/>
      <c r="CW92" s="184">
        <f t="shared" si="125"/>
        <v>42446</v>
      </c>
      <c r="CX92" s="182">
        <f t="shared" si="126"/>
        <v>42476</v>
      </c>
      <c r="CY92" s="185">
        <f t="shared" si="127"/>
        <v>30</v>
      </c>
      <c r="CZ92" s="185">
        <f t="shared" si="128"/>
        <v>-169</v>
      </c>
      <c r="DA92" s="186">
        <f t="shared" si="14"/>
        <v>-563.33333333333337</v>
      </c>
      <c r="DB92" s="502"/>
      <c r="DC92" s="185">
        <f t="shared" si="15"/>
        <v>-563.33333333333337</v>
      </c>
      <c r="DD92" s="187" t="e">
        <f t="shared" si="16"/>
        <v>#REF!</v>
      </c>
    </row>
    <row r="93" spans="1:108" s="130" customFormat="1" ht="51" hidden="1" x14ac:dyDescent="0.25">
      <c r="A93" s="521">
        <f t="shared" si="98"/>
        <v>54</v>
      </c>
      <c r="B93" s="115" t="s">
        <v>1653</v>
      </c>
      <c r="C93" s="116" t="s">
        <v>1868</v>
      </c>
      <c r="D93" s="117" t="s">
        <v>1922</v>
      </c>
      <c r="E93" s="79" t="s">
        <v>1869</v>
      </c>
      <c r="F93" s="118" t="s">
        <v>1628</v>
      </c>
      <c r="G93" s="118" t="s">
        <v>1629</v>
      </c>
      <c r="H93" s="119" t="s">
        <v>1733</v>
      </c>
      <c r="I93" s="119" t="s">
        <v>1578</v>
      </c>
      <c r="J93" s="28" t="s">
        <v>1870</v>
      </c>
      <c r="K93" s="127">
        <v>14</v>
      </c>
      <c r="L93" s="120" t="s">
        <v>1871</v>
      </c>
      <c r="M93" s="120" t="s">
        <v>1872</v>
      </c>
      <c r="N93" s="400" t="s">
        <v>1873</v>
      </c>
      <c r="O93" s="46" t="s">
        <v>1874</v>
      </c>
      <c r="P93" s="121" t="s">
        <v>1553</v>
      </c>
      <c r="Q93" s="122" t="s">
        <v>1488</v>
      </c>
      <c r="R93" s="121" t="s">
        <v>1972</v>
      </c>
      <c r="S93" s="123"/>
      <c r="T93" s="124"/>
      <c r="U93" s="123"/>
      <c r="V93" s="500">
        <v>54</v>
      </c>
      <c r="W93" s="79">
        <v>42447</v>
      </c>
      <c r="X93" s="79">
        <v>42457</v>
      </c>
      <c r="Y93" s="125">
        <f t="shared" si="42"/>
        <v>-10</v>
      </c>
      <c r="Z93" s="48" t="s">
        <v>2178</v>
      </c>
      <c r="AA93" s="48"/>
      <c r="AB93" s="48" t="s">
        <v>1493</v>
      </c>
      <c r="AC93" s="48" t="s">
        <v>1493</v>
      </c>
      <c r="AD93" s="239" t="s">
        <v>2179</v>
      </c>
      <c r="AE93" s="146">
        <v>900477235</v>
      </c>
      <c r="AF93" s="126" t="s">
        <v>2054</v>
      </c>
      <c r="AG93" s="127">
        <v>64516</v>
      </c>
      <c r="AH93" s="79">
        <v>42447</v>
      </c>
      <c r="AI93" s="139" t="s">
        <v>1594</v>
      </c>
      <c r="AJ93" s="33">
        <v>9001059791</v>
      </c>
      <c r="AK93" s="37" t="s">
        <v>1828</v>
      </c>
      <c r="AL93" s="47"/>
      <c r="AM93" s="47">
        <v>199761400</v>
      </c>
      <c r="AN93" s="125"/>
      <c r="AO93" s="125">
        <f t="shared" si="1"/>
        <v>199761400</v>
      </c>
      <c r="AP93" s="148" t="s">
        <v>2181</v>
      </c>
      <c r="AQ93" s="149" t="s">
        <v>2058</v>
      </c>
      <c r="AR93" s="149" t="s">
        <v>68</v>
      </c>
      <c r="AS93" s="37" t="s">
        <v>2182</v>
      </c>
      <c r="AT93" s="150">
        <v>42457</v>
      </c>
      <c r="AU93" s="79">
        <v>42457</v>
      </c>
      <c r="AV93" s="79">
        <v>42735</v>
      </c>
      <c r="AW93" s="47">
        <f t="shared" si="10"/>
        <v>278</v>
      </c>
      <c r="AX93" s="47"/>
      <c r="AY93" s="26" t="s">
        <v>1085</v>
      </c>
      <c r="AZ93" s="151">
        <f>LOOKUP(AY93,'SUPERVISIONES 2015'!$A$3:$B$1279,'SUPERVISIONES 2015'!$B$3:$B$1279)</f>
        <v>80148863</v>
      </c>
      <c r="BA93" s="62" t="s">
        <v>2180</v>
      </c>
      <c r="BB93" s="152"/>
      <c r="BC93" s="153"/>
      <c r="BD93" s="154"/>
      <c r="BE93" s="154"/>
      <c r="BF93" s="153"/>
      <c r="BG93" s="154"/>
      <c r="BH93" s="155"/>
      <c r="BI93" s="156"/>
      <c r="BJ93" s="157"/>
      <c r="BK93" s="157"/>
      <c r="BL93" s="158"/>
      <c r="BM93" s="157"/>
      <c r="BN93" s="159"/>
      <c r="BO93" s="159"/>
      <c r="BP93" s="160"/>
      <c r="BQ93" s="161"/>
      <c r="BR93" s="162"/>
      <c r="BS93" s="161"/>
      <c r="BT93" s="163">
        <f t="shared" si="121"/>
        <v>0</v>
      </c>
      <c r="BU93" s="164">
        <f t="shared" si="11"/>
        <v>0</v>
      </c>
      <c r="BV93" s="165">
        <f t="shared" si="101"/>
        <v>199761400</v>
      </c>
      <c r="BW93" s="166"/>
      <c r="BX93" s="166"/>
      <c r="BY93" s="166"/>
      <c r="BZ93" s="166"/>
      <c r="CA93" s="154"/>
      <c r="CB93" s="156"/>
      <c r="CC93" s="156"/>
      <c r="CD93" s="156"/>
      <c r="CE93" s="156"/>
      <c r="CF93" s="157"/>
      <c r="CG93" s="192"/>
      <c r="CH93" s="192"/>
      <c r="CI93" s="193"/>
      <c r="CJ93" s="193"/>
      <c r="CK93" s="193"/>
      <c r="CL93" s="194"/>
      <c r="CM93" s="195">
        <f t="shared" si="122"/>
        <v>42735</v>
      </c>
      <c r="CN93" s="196"/>
      <c r="CO93" s="125"/>
      <c r="CP93" s="194"/>
      <c r="CQ93" s="197" t="e">
        <f>+SUMIFS(#REF!,#REF!,AG93)</f>
        <v>#REF!</v>
      </c>
      <c r="CR93" s="198" t="e">
        <f>+SUMIFS(#REF!,#REF!,BB93)+SUMIFS(#REF!,#REF!,BH93)+SUMIFS(#REF!,#REF!,BN93)</f>
        <v>#REF!</v>
      </c>
      <c r="CS93" s="199" t="e">
        <f t="shared" si="12"/>
        <v>#REF!</v>
      </c>
      <c r="CT93" s="200"/>
      <c r="CU93" s="201" t="str">
        <f t="shared" si="124"/>
        <v>EN EJECUCIÓN</v>
      </c>
      <c r="CV93" s="202"/>
      <c r="CW93" s="203">
        <f t="shared" si="125"/>
        <v>42457</v>
      </c>
      <c r="CX93" s="201">
        <f t="shared" si="126"/>
        <v>42735</v>
      </c>
      <c r="CY93" s="204">
        <f t="shared" si="127"/>
        <v>278</v>
      </c>
      <c r="CZ93" s="204">
        <f t="shared" si="128"/>
        <v>-180</v>
      </c>
      <c r="DA93" s="205">
        <f t="shared" si="14"/>
        <v>-64.748201438848923</v>
      </c>
      <c r="DB93" s="501"/>
      <c r="DC93" s="204">
        <f t="shared" si="15"/>
        <v>-64.748201438848923</v>
      </c>
      <c r="DD93" s="206" t="e">
        <f t="shared" si="16"/>
        <v>#REF!</v>
      </c>
    </row>
    <row r="94" spans="1:108" s="130" customFormat="1" ht="63.75" hidden="1" x14ac:dyDescent="0.25">
      <c r="A94" s="521" t="str">
        <f t="shared" si="98"/>
        <v>60</v>
      </c>
      <c r="B94" s="115" t="s">
        <v>2040</v>
      </c>
      <c r="C94" s="116" t="s">
        <v>1731</v>
      </c>
      <c r="D94" s="443">
        <v>3</v>
      </c>
      <c r="E94" s="79">
        <v>42398</v>
      </c>
      <c r="F94" s="118" t="s">
        <v>1628</v>
      </c>
      <c r="G94" s="118" t="s">
        <v>1629</v>
      </c>
      <c r="H94" s="119" t="s">
        <v>2028</v>
      </c>
      <c r="I94" s="119" t="s">
        <v>1578</v>
      </c>
      <c r="J94" s="28" t="s">
        <v>1721</v>
      </c>
      <c r="K94" s="127">
        <v>11</v>
      </c>
      <c r="L94" s="120" t="s">
        <v>1722</v>
      </c>
      <c r="M94" s="120" t="s">
        <v>1723</v>
      </c>
      <c r="N94" s="47">
        <v>145638134</v>
      </c>
      <c r="O94" s="46" t="s">
        <v>1724</v>
      </c>
      <c r="P94" s="121" t="s">
        <v>1553</v>
      </c>
      <c r="Q94" s="122" t="s">
        <v>1488</v>
      </c>
      <c r="R94" s="121" t="s">
        <v>1972</v>
      </c>
      <c r="S94" s="123"/>
      <c r="T94" s="124"/>
      <c r="U94" s="123"/>
      <c r="V94" s="500" t="s">
        <v>2556</v>
      </c>
      <c r="W94" s="79">
        <v>42465</v>
      </c>
      <c r="X94" s="79">
        <v>42466</v>
      </c>
      <c r="Y94" s="125">
        <f t="shared" si="42"/>
        <v>-1</v>
      </c>
      <c r="Z94" s="48" t="s">
        <v>2178</v>
      </c>
      <c r="AA94" s="26" t="s">
        <v>2557</v>
      </c>
      <c r="AB94" s="48" t="s">
        <v>2558</v>
      </c>
      <c r="AC94" s="48" t="s">
        <v>2558</v>
      </c>
      <c r="AD94" s="239" t="s">
        <v>2559</v>
      </c>
      <c r="AE94" s="146">
        <v>830106748</v>
      </c>
      <c r="AF94" s="126" t="s">
        <v>2031</v>
      </c>
      <c r="AG94" s="127">
        <v>77616</v>
      </c>
      <c r="AH94" s="79"/>
      <c r="AI94" s="139"/>
      <c r="AJ94" s="35"/>
      <c r="AK94" s="51"/>
      <c r="AL94" s="210"/>
      <c r="AM94" s="210">
        <v>105373609</v>
      </c>
      <c r="AN94" s="125"/>
      <c r="AO94" s="125">
        <f t="shared" si="1"/>
        <v>105373609</v>
      </c>
      <c r="AP94" s="148" t="s">
        <v>22</v>
      </c>
      <c r="AQ94" s="149" t="s">
        <v>68</v>
      </c>
      <c r="AR94" s="149" t="s">
        <v>68</v>
      </c>
      <c r="AS94" s="149" t="s">
        <v>68</v>
      </c>
      <c r="AT94" s="150" t="s">
        <v>68</v>
      </c>
      <c r="AU94" s="79"/>
      <c r="AV94" s="276"/>
      <c r="AW94" s="47">
        <f t="shared" si="10"/>
        <v>0</v>
      </c>
      <c r="AX94" s="7"/>
      <c r="AY94" s="41"/>
      <c r="AZ94" s="340" t="e">
        <f>LOOKUP(AY94,'SUPERVISIONES 2015'!$A$3:$B$1279,'SUPERVISIONES 2015'!$B$3:$B$1279)</f>
        <v>#N/A</v>
      </c>
      <c r="BA94" s="433"/>
      <c r="BB94" s="401"/>
      <c r="BC94" s="342"/>
      <c r="BD94" s="213"/>
      <c r="BE94" s="213"/>
      <c r="BF94" s="342"/>
      <c r="BG94" s="213"/>
      <c r="BH94" s="344"/>
      <c r="BI94" s="214"/>
      <c r="BJ94" s="216"/>
      <c r="BK94" s="216"/>
      <c r="BL94" s="345"/>
      <c r="BM94" s="216"/>
      <c r="BN94" s="346"/>
      <c r="BO94" s="346"/>
      <c r="BP94" s="347"/>
      <c r="BQ94" s="348"/>
      <c r="BR94" s="349"/>
      <c r="BS94" s="348"/>
      <c r="BT94" s="350">
        <f t="shared" si="121"/>
        <v>0</v>
      </c>
      <c r="BU94" s="351">
        <f t="shared" si="11"/>
        <v>0</v>
      </c>
      <c r="BV94" s="352">
        <f t="shared" si="101"/>
        <v>105373609</v>
      </c>
      <c r="BW94" s="212"/>
      <c r="BX94" s="212"/>
      <c r="BY94" s="212"/>
      <c r="BZ94" s="212"/>
      <c r="CA94" s="213"/>
      <c r="CB94" s="214"/>
      <c r="CC94" s="214"/>
      <c r="CD94" s="214"/>
      <c r="CE94" s="214"/>
      <c r="CF94" s="216"/>
      <c r="CG94" s="217"/>
      <c r="CH94" s="217"/>
      <c r="CI94" s="218"/>
      <c r="CJ94" s="218"/>
      <c r="CK94" s="218"/>
      <c r="CL94" s="219"/>
      <c r="CM94" s="220">
        <f t="shared" si="122"/>
        <v>0</v>
      </c>
      <c r="CN94" s="221"/>
      <c r="CO94" s="222"/>
      <c r="CP94" s="219"/>
      <c r="CQ94" s="223" t="e">
        <f>+SUMIFS(#REF!,#REF!,AG94)</f>
        <v>#REF!</v>
      </c>
      <c r="CR94" s="224" t="e">
        <f>+SUMIFS(#REF!,#REF!,BB94)+SUMIFS(#REF!,#REF!,BH94)+SUMIFS(#REF!,#REF!,BN94)</f>
        <v>#REF!</v>
      </c>
      <c r="CS94" s="225" t="e">
        <f t="shared" si="12"/>
        <v>#REF!</v>
      </c>
      <c r="CT94" s="226"/>
      <c r="CU94" s="227" t="str">
        <f t="shared" si="124"/>
        <v>EN EJECUCIÓN</v>
      </c>
      <c r="CV94" s="228"/>
      <c r="CW94" s="229">
        <f t="shared" si="125"/>
        <v>0</v>
      </c>
      <c r="CX94" s="227">
        <f t="shared" si="126"/>
        <v>0</v>
      </c>
      <c r="CY94" s="230">
        <f t="shared" si="127"/>
        <v>0</v>
      </c>
      <c r="CZ94" s="230">
        <f t="shared" si="128"/>
        <v>42277</v>
      </c>
      <c r="DA94" s="231">
        <f t="shared" si="14"/>
        <v>100</v>
      </c>
      <c r="DB94" s="591"/>
      <c r="DC94" s="230">
        <f t="shared" si="15"/>
        <v>100</v>
      </c>
      <c r="DD94" s="232" t="e">
        <f t="shared" si="16"/>
        <v>#REF!</v>
      </c>
    </row>
    <row r="95" spans="1:108" s="130" customFormat="1" ht="82.5" hidden="1" customHeight="1" x14ac:dyDescent="0.25">
      <c r="A95" s="521">
        <f t="shared" si="98"/>
        <v>53</v>
      </c>
      <c r="B95" s="115" t="s">
        <v>2040</v>
      </c>
      <c r="C95" s="116" t="s">
        <v>1730</v>
      </c>
      <c r="D95" s="262">
        <v>4</v>
      </c>
      <c r="E95" s="79">
        <v>42398</v>
      </c>
      <c r="F95" s="118" t="s">
        <v>1628</v>
      </c>
      <c r="G95" s="118" t="s">
        <v>1629</v>
      </c>
      <c r="H95" s="119" t="s">
        <v>1486</v>
      </c>
      <c r="I95" s="119" t="s">
        <v>1578</v>
      </c>
      <c r="J95" s="28" t="s">
        <v>1725</v>
      </c>
      <c r="K95" s="127" t="s">
        <v>1726</v>
      </c>
      <c r="L95" s="120" t="s">
        <v>1727</v>
      </c>
      <c r="M95" s="120" t="s">
        <v>1728</v>
      </c>
      <c r="N95" s="47">
        <v>369932000</v>
      </c>
      <c r="O95" s="46" t="s">
        <v>1729</v>
      </c>
      <c r="P95" s="121" t="s">
        <v>1553</v>
      </c>
      <c r="Q95" s="122" t="s">
        <v>1488</v>
      </c>
      <c r="R95" s="121" t="s">
        <v>1972</v>
      </c>
      <c r="S95" s="123"/>
      <c r="T95" s="124"/>
      <c r="U95" s="123"/>
      <c r="V95" s="500">
        <v>53</v>
      </c>
      <c r="W95" s="79">
        <v>42447</v>
      </c>
      <c r="X95" s="79">
        <v>42451</v>
      </c>
      <c r="Y95" s="125">
        <f t="shared" si="42"/>
        <v>-4</v>
      </c>
      <c r="Z95" s="119" t="s">
        <v>1919</v>
      </c>
      <c r="AA95" s="26" t="s">
        <v>2302</v>
      </c>
      <c r="AB95" s="119" t="s">
        <v>1493</v>
      </c>
      <c r="AC95" s="119" t="s">
        <v>1493</v>
      </c>
      <c r="AD95" s="239" t="s">
        <v>2303</v>
      </c>
      <c r="AE95" s="146">
        <v>900951914</v>
      </c>
      <c r="AF95" s="126" t="s">
        <v>1611</v>
      </c>
      <c r="AG95" s="127" t="s">
        <v>2304</v>
      </c>
      <c r="AH95" s="79">
        <v>42447</v>
      </c>
      <c r="AI95" s="139" t="s">
        <v>1512</v>
      </c>
      <c r="AJ95" s="33">
        <v>187103429</v>
      </c>
      <c r="AK95" s="51" t="s">
        <v>2305</v>
      </c>
      <c r="AL95" s="210"/>
      <c r="AM95" s="210">
        <v>333484640</v>
      </c>
      <c r="AN95" s="125"/>
      <c r="AO95" s="125">
        <f t="shared" si="1"/>
        <v>333484640</v>
      </c>
      <c r="AP95" s="148" t="s">
        <v>2306</v>
      </c>
      <c r="AQ95" s="149" t="s">
        <v>2307</v>
      </c>
      <c r="AR95" s="149" t="s">
        <v>2308</v>
      </c>
      <c r="AS95" s="149" t="s">
        <v>2287</v>
      </c>
      <c r="AT95" s="150">
        <v>42452</v>
      </c>
      <c r="AU95" s="79">
        <v>42452</v>
      </c>
      <c r="AV95" s="79">
        <v>42512</v>
      </c>
      <c r="AW95" s="47">
        <f t="shared" si="10"/>
        <v>60</v>
      </c>
      <c r="AX95" s="123">
        <v>44342</v>
      </c>
      <c r="AY95" s="26" t="s">
        <v>2309</v>
      </c>
      <c r="AZ95" s="151" t="e">
        <f>LOOKUP(AY95,#REF!,#REF!)</f>
        <v>#REF!</v>
      </c>
      <c r="BA95" s="436" t="s">
        <v>2310</v>
      </c>
      <c r="BB95" s="355"/>
      <c r="BC95" s="318"/>
      <c r="BD95" s="169"/>
      <c r="BE95" s="169"/>
      <c r="BF95" s="318"/>
      <c r="BG95" s="169"/>
      <c r="BH95" s="320"/>
      <c r="BI95" s="170"/>
      <c r="BJ95" s="171"/>
      <c r="BK95" s="171"/>
      <c r="BL95" s="321"/>
      <c r="BM95" s="171"/>
      <c r="BN95" s="322"/>
      <c r="BO95" s="322"/>
      <c r="BP95" s="323"/>
      <c r="BQ95" s="324"/>
      <c r="BR95" s="325"/>
      <c r="BS95" s="324"/>
      <c r="BT95" s="326">
        <f t="shared" si="121"/>
        <v>0</v>
      </c>
      <c r="BU95" s="327">
        <f t="shared" si="11"/>
        <v>0</v>
      </c>
      <c r="BV95" s="328">
        <f t="shared" si="101"/>
        <v>333484640</v>
      </c>
      <c r="BW95" s="168"/>
      <c r="BX95" s="168"/>
      <c r="BY95" s="168"/>
      <c r="BZ95" s="168"/>
      <c r="CA95" s="169"/>
      <c r="CB95" s="170"/>
      <c r="CC95" s="170"/>
      <c r="CD95" s="170"/>
      <c r="CE95" s="170"/>
      <c r="CF95" s="171"/>
      <c r="CG95" s="172"/>
      <c r="CH95" s="172"/>
      <c r="CI95" s="173"/>
      <c r="CJ95" s="173"/>
      <c r="CK95" s="173"/>
      <c r="CL95" s="174"/>
      <c r="CM95" s="175">
        <f t="shared" si="122"/>
        <v>42512</v>
      </c>
      <c r="CN95" s="176"/>
      <c r="CO95" s="177"/>
      <c r="CP95" s="174"/>
      <c r="CQ95" s="178" t="e">
        <f>+SUMIFS(#REF!,#REF!,AG95)</f>
        <v>#REF!</v>
      </c>
      <c r="CR95" s="179" t="e">
        <f>+SUMIFS(#REF!,#REF!,BB95)+SUMIFS(#REF!,#REF!,BH95)+SUMIFS(#REF!,#REF!,BN95)</f>
        <v>#REF!</v>
      </c>
      <c r="CS95" s="180" t="e">
        <f t="shared" si="12"/>
        <v>#REF!</v>
      </c>
      <c r="CT95" s="181"/>
      <c r="CU95" s="182" t="str">
        <f t="shared" si="124"/>
        <v>EN EJECUCIÓN</v>
      </c>
      <c r="CV95" s="183"/>
      <c r="CW95" s="184">
        <f t="shared" si="125"/>
        <v>42452</v>
      </c>
      <c r="CX95" s="182">
        <f t="shared" si="126"/>
        <v>42512</v>
      </c>
      <c r="CY95" s="185">
        <f t="shared" si="127"/>
        <v>60</v>
      </c>
      <c r="CZ95" s="185">
        <f t="shared" si="128"/>
        <v>-175</v>
      </c>
      <c r="DA95" s="186">
        <f t="shared" si="14"/>
        <v>-291.66666666666663</v>
      </c>
      <c r="DB95" s="592"/>
      <c r="DC95" s="185">
        <f t="shared" si="15"/>
        <v>-291.66666666666663</v>
      </c>
      <c r="DD95" s="187" t="e">
        <f t="shared" si="16"/>
        <v>#REF!</v>
      </c>
    </row>
    <row r="96" spans="1:108" s="130" customFormat="1" ht="76.5" hidden="1" x14ac:dyDescent="0.25">
      <c r="A96" s="521">
        <f t="shared" si="98"/>
        <v>49</v>
      </c>
      <c r="B96" s="115" t="s">
        <v>1653</v>
      </c>
      <c r="C96" s="116" t="s">
        <v>1875</v>
      </c>
      <c r="D96" s="117" t="s">
        <v>7</v>
      </c>
      <c r="E96" s="79">
        <v>42398</v>
      </c>
      <c r="F96" s="118" t="s">
        <v>1628</v>
      </c>
      <c r="G96" s="118" t="s">
        <v>2291</v>
      </c>
      <c r="H96" s="48" t="s">
        <v>1798</v>
      </c>
      <c r="I96" s="48" t="s">
        <v>163</v>
      </c>
      <c r="J96" s="28" t="s">
        <v>2643</v>
      </c>
      <c r="K96" s="127">
        <v>120</v>
      </c>
      <c r="L96" s="120">
        <v>781815</v>
      </c>
      <c r="M96" s="120" t="s">
        <v>1877</v>
      </c>
      <c r="N96" s="47">
        <v>161000000</v>
      </c>
      <c r="O96" s="46" t="s">
        <v>1878</v>
      </c>
      <c r="P96" s="121" t="s">
        <v>1637</v>
      </c>
      <c r="Q96" s="122" t="s">
        <v>1488</v>
      </c>
      <c r="R96" s="121" t="s">
        <v>2156</v>
      </c>
      <c r="S96" s="123"/>
      <c r="T96" s="124"/>
      <c r="U96" s="123"/>
      <c r="V96" s="500">
        <v>49</v>
      </c>
      <c r="W96" s="79">
        <v>42440</v>
      </c>
      <c r="X96" s="79">
        <v>42440</v>
      </c>
      <c r="Y96" s="125">
        <f t="shared" si="42"/>
        <v>0</v>
      </c>
      <c r="Z96" s="119" t="s">
        <v>1590</v>
      </c>
      <c r="AA96" s="119"/>
      <c r="AB96" s="119" t="s">
        <v>2169</v>
      </c>
      <c r="AC96" s="119" t="s">
        <v>2169</v>
      </c>
      <c r="AD96" s="51" t="s">
        <v>2170</v>
      </c>
      <c r="AE96" s="146">
        <v>830031296</v>
      </c>
      <c r="AF96" s="126" t="s">
        <v>1593</v>
      </c>
      <c r="AG96" s="127">
        <v>57416</v>
      </c>
      <c r="AH96" s="79">
        <v>42440</v>
      </c>
      <c r="AI96" s="308" t="s">
        <v>1778</v>
      </c>
      <c r="AJ96" s="33">
        <v>1003010003025</v>
      </c>
      <c r="AK96" s="51" t="s">
        <v>2171</v>
      </c>
      <c r="AL96" s="47"/>
      <c r="AM96" s="47">
        <v>161000000</v>
      </c>
      <c r="AN96" s="125"/>
      <c r="AO96" s="125">
        <f t="shared" si="1"/>
        <v>161000000</v>
      </c>
      <c r="AP96" s="148" t="s">
        <v>2183</v>
      </c>
      <c r="AQ96" s="149" t="s">
        <v>2184</v>
      </c>
      <c r="AR96" s="149" t="s">
        <v>68</v>
      </c>
      <c r="AS96" s="149" t="s">
        <v>2185</v>
      </c>
      <c r="AT96" s="150">
        <v>42440</v>
      </c>
      <c r="AU96" s="79">
        <v>42440</v>
      </c>
      <c r="AV96" s="79">
        <v>42735</v>
      </c>
      <c r="AW96" s="47">
        <f t="shared" si="10"/>
        <v>295</v>
      </c>
      <c r="AX96" s="47"/>
      <c r="AY96" s="207" t="s">
        <v>71</v>
      </c>
      <c r="AZ96" s="151">
        <f>LOOKUP(AY96,'SUPERVISIONES 2015'!$A$3:$B$1279,'SUPERVISIONES 2015'!$B$3:$B$1279)</f>
        <v>79247452</v>
      </c>
      <c r="BA96" s="208" t="s">
        <v>2172</v>
      </c>
      <c r="BB96" s="153"/>
      <c r="BC96" s="153"/>
      <c r="BD96" s="154"/>
      <c r="BE96" s="189"/>
      <c r="BF96" s="153"/>
      <c r="BG96" s="154"/>
      <c r="BH96" s="155"/>
      <c r="BI96" s="156"/>
      <c r="BJ96" s="157"/>
      <c r="BK96" s="157"/>
      <c r="BL96" s="158"/>
      <c r="BM96" s="157"/>
      <c r="BN96" s="159"/>
      <c r="BO96" s="159"/>
      <c r="BP96" s="160"/>
      <c r="BQ96" s="161"/>
      <c r="BR96" s="162"/>
      <c r="BS96" s="161"/>
      <c r="BT96" s="163">
        <f t="shared" si="121"/>
        <v>0</v>
      </c>
      <c r="BU96" s="164">
        <f t="shared" si="11"/>
        <v>0</v>
      </c>
      <c r="BV96" s="165">
        <f t="shared" si="101"/>
        <v>161000000</v>
      </c>
      <c r="BW96" s="166"/>
      <c r="BX96" s="166"/>
      <c r="BY96" s="309"/>
      <c r="BZ96" s="166"/>
      <c r="CA96" s="154"/>
      <c r="CB96" s="156"/>
      <c r="CC96" s="156"/>
      <c r="CD96" s="191"/>
      <c r="CE96" s="156"/>
      <c r="CF96" s="157"/>
      <c r="CG96" s="192"/>
      <c r="CH96" s="192"/>
      <c r="CI96" s="193"/>
      <c r="CJ96" s="193"/>
      <c r="CK96" s="193"/>
      <c r="CL96" s="194"/>
      <c r="CM96" s="195">
        <f t="shared" si="122"/>
        <v>42735</v>
      </c>
      <c r="CN96" s="196"/>
      <c r="CO96" s="125"/>
      <c r="CP96" s="194"/>
      <c r="CQ96" s="197" t="e">
        <f>+SUMIFS(#REF!,#REF!,AG96)</f>
        <v>#REF!</v>
      </c>
      <c r="CR96" s="198" t="e">
        <f>+SUMIFS(#REF!,#REF!,BB96)+SUMIFS(#REF!,#REF!,BH96)+SUMIFS(#REF!,#REF!,BN96)</f>
        <v>#REF!</v>
      </c>
      <c r="CS96" s="199" t="e">
        <f t="shared" si="12"/>
        <v>#REF!</v>
      </c>
      <c r="CT96" s="200"/>
      <c r="CU96" s="201" t="str">
        <f t="shared" si="124"/>
        <v>EJECUCION</v>
      </c>
      <c r="CV96" s="202"/>
      <c r="CW96" s="203">
        <f t="shared" si="125"/>
        <v>42440</v>
      </c>
      <c r="CX96" s="201">
        <f t="shared" si="126"/>
        <v>42735</v>
      </c>
      <c r="CY96" s="204">
        <f t="shared" si="127"/>
        <v>295</v>
      </c>
      <c r="CZ96" s="204">
        <f t="shared" si="128"/>
        <v>-163</v>
      </c>
      <c r="DA96" s="205">
        <f t="shared" si="14"/>
        <v>-55.254237288135585</v>
      </c>
      <c r="DB96" s="501"/>
      <c r="DC96" s="204">
        <f t="shared" si="15"/>
        <v>-55.254237288135585</v>
      </c>
      <c r="DD96" s="206" t="e">
        <f t="shared" si="16"/>
        <v>#REF!</v>
      </c>
    </row>
    <row r="97" spans="1:108" s="130" customFormat="1" ht="53.25" hidden="1" customHeight="1" x14ac:dyDescent="0.25">
      <c r="A97" s="521" t="str">
        <f t="shared" si="98"/>
        <v>72</v>
      </c>
      <c r="B97" s="115" t="s">
        <v>1654</v>
      </c>
      <c r="C97" s="478">
        <v>20166230002973</v>
      </c>
      <c r="D97" s="416" t="s">
        <v>1499</v>
      </c>
      <c r="E97" s="79">
        <v>42429</v>
      </c>
      <c r="F97" s="118" t="s">
        <v>1628</v>
      </c>
      <c r="G97" s="118" t="s">
        <v>1876</v>
      </c>
      <c r="H97" s="48" t="s">
        <v>2010</v>
      </c>
      <c r="I97" s="48" t="s">
        <v>1846</v>
      </c>
      <c r="J97" s="29" t="s">
        <v>2011</v>
      </c>
      <c r="K97" s="127">
        <v>162</v>
      </c>
      <c r="L97" s="120" t="s">
        <v>2012</v>
      </c>
      <c r="M97" s="32" t="s">
        <v>2013</v>
      </c>
      <c r="N97" s="47">
        <v>52000000</v>
      </c>
      <c r="O97" s="46" t="s">
        <v>2014</v>
      </c>
      <c r="P97" s="121" t="s">
        <v>2015</v>
      </c>
      <c r="Q97" s="122" t="s">
        <v>1488</v>
      </c>
      <c r="R97" s="121" t="s">
        <v>1972</v>
      </c>
      <c r="S97" s="123"/>
      <c r="T97" s="124"/>
      <c r="U97" s="123"/>
      <c r="V97" s="500" t="s">
        <v>2546</v>
      </c>
      <c r="W97" s="79">
        <v>42482</v>
      </c>
      <c r="X97" s="79">
        <v>42485</v>
      </c>
      <c r="Y97" s="125"/>
      <c r="Z97" s="119" t="s">
        <v>1590</v>
      </c>
      <c r="AA97" s="119" t="s">
        <v>2547</v>
      </c>
      <c r="AB97" s="119" t="s">
        <v>2010</v>
      </c>
      <c r="AC97" s="119" t="s">
        <v>2010</v>
      </c>
      <c r="AD97" s="51" t="s">
        <v>2548</v>
      </c>
      <c r="AE97" s="146">
        <v>900170405</v>
      </c>
      <c r="AF97" s="126" t="s">
        <v>1922</v>
      </c>
      <c r="AG97" s="127"/>
      <c r="AH97" s="79">
        <v>86416</v>
      </c>
      <c r="AI97" s="139"/>
      <c r="AJ97" s="35"/>
      <c r="AK97" s="51"/>
      <c r="AL97" s="210"/>
      <c r="AM97" s="125">
        <v>23286000</v>
      </c>
      <c r="AN97" s="125"/>
      <c r="AO97" s="125">
        <f t="shared" si="1"/>
        <v>23286000</v>
      </c>
      <c r="AP97" s="148"/>
      <c r="AQ97" s="149"/>
      <c r="AR97" s="149"/>
      <c r="AS97" s="149"/>
      <c r="AT97" s="150"/>
      <c r="AU97" s="79"/>
      <c r="AV97" s="276"/>
      <c r="AW97" s="47"/>
      <c r="AX97" s="7"/>
      <c r="AY97" s="41"/>
      <c r="AZ97" s="340"/>
      <c r="BA97" s="437"/>
      <c r="BB97" s="401"/>
      <c r="BC97" s="342"/>
      <c r="BD97" s="213"/>
      <c r="BE97" s="213"/>
      <c r="BF97" s="342"/>
      <c r="BG97" s="213"/>
      <c r="BH97" s="344"/>
      <c r="BI97" s="214"/>
      <c r="BJ97" s="216"/>
      <c r="BK97" s="216"/>
      <c r="BL97" s="345"/>
      <c r="BM97" s="216"/>
      <c r="BN97" s="346"/>
      <c r="BO97" s="346"/>
      <c r="BP97" s="347"/>
      <c r="BQ97" s="348"/>
      <c r="BR97" s="349"/>
      <c r="BS97" s="348"/>
      <c r="BT97" s="350"/>
      <c r="BU97" s="351"/>
      <c r="BV97" s="352"/>
      <c r="BW97" s="212"/>
      <c r="BX97" s="212"/>
      <c r="BY97" s="212"/>
      <c r="BZ97" s="212"/>
      <c r="CA97" s="213"/>
      <c r="CB97" s="214"/>
      <c r="CC97" s="214"/>
      <c r="CD97" s="214"/>
      <c r="CE97" s="214"/>
      <c r="CF97" s="216"/>
      <c r="CG97" s="217"/>
      <c r="CH97" s="217"/>
      <c r="CI97" s="218"/>
      <c r="CJ97" s="218"/>
      <c r="CK97" s="218"/>
      <c r="CL97" s="219"/>
      <c r="CM97" s="220"/>
      <c r="CN97" s="221"/>
      <c r="CO97" s="222"/>
      <c r="CP97" s="219"/>
      <c r="CQ97" s="223"/>
      <c r="CR97" s="224"/>
      <c r="CS97" s="225"/>
      <c r="CT97" s="226"/>
      <c r="CU97" s="227"/>
      <c r="CV97" s="228"/>
      <c r="CW97" s="229"/>
      <c r="CX97" s="227"/>
      <c r="CY97" s="230"/>
      <c r="CZ97" s="230"/>
      <c r="DA97" s="231"/>
      <c r="DB97" s="503"/>
      <c r="DC97" s="230"/>
      <c r="DD97" s="232"/>
    </row>
    <row r="98" spans="1:108" s="130" customFormat="1" ht="38.25" hidden="1" x14ac:dyDescent="0.25">
      <c r="A98" s="521">
        <f t="shared" si="98"/>
        <v>6571</v>
      </c>
      <c r="B98" s="115" t="s">
        <v>2025</v>
      </c>
      <c r="C98" s="116" t="s">
        <v>2726</v>
      </c>
      <c r="D98" s="117" t="s">
        <v>2016</v>
      </c>
      <c r="E98" s="79">
        <v>42408</v>
      </c>
      <c r="F98" s="118" t="s">
        <v>1628</v>
      </c>
      <c r="G98" s="118" t="s">
        <v>2017</v>
      </c>
      <c r="H98" s="48" t="s">
        <v>2018</v>
      </c>
      <c r="I98" s="48" t="s">
        <v>2018</v>
      </c>
      <c r="J98" s="28" t="s">
        <v>2019</v>
      </c>
      <c r="K98" s="127">
        <v>235</v>
      </c>
      <c r="L98" s="120">
        <v>841316</v>
      </c>
      <c r="M98" s="120" t="s">
        <v>2020</v>
      </c>
      <c r="N98" s="47">
        <v>45000000</v>
      </c>
      <c r="O98" s="46" t="s">
        <v>2021</v>
      </c>
      <c r="P98" s="121" t="s">
        <v>2022</v>
      </c>
      <c r="Q98" s="122" t="s">
        <v>1488</v>
      </c>
      <c r="R98" s="121" t="s">
        <v>1489</v>
      </c>
      <c r="S98" s="123"/>
      <c r="T98" s="124"/>
      <c r="U98" s="123"/>
      <c r="V98" s="500">
        <v>6571</v>
      </c>
      <c r="W98" s="79">
        <v>42408</v>
      </c>
      <c r="X98" s="79">
        <v>42408</v>
      </c>
      <c r="Y98" s="125">
        <f t="shared" si="42"/>
        <v>0</v>
      </c>
      <c r="Z98" s="48" t="s">
        <v>1919</v>
      </c>
      <c r="AA98" s="48" t="s">
        <v>2023</v>
      </c>
      <c r="AB98" s="48" t="s">
        <v>2010</v>
      </c>
      <c r="AC98" s="48" t="s">
        <v>2010</v>
      </c>
      <c r="AD98" s="51" t="s">
        <v>2024</v>
      </c>
      <c r="AE98" s="146">
        <v>890903407</v>
      </c>
      <c r="AF98" s="126" t="s">
        <v>1967</v>
      </c>
      <c r="AG98" s="127"/>
      <c r="AH98" s="79"/>
      <c r="AI98" s="139"/>
      <c r="AJ98" s="33"/>
      <c r="AK98" s="37"/>
      <c r="AL98" s="47"/>
      <c r="AM98" s="47"/>
      <c r="AN98" s="125"/>
      <c r="AO98" s="125">
        <f t="shared" si="1"/>
        <v>0</v>
      </c>
      <c r="AP98" s="148" t="s">
        <v>22</v>
      </c>
      <c r="AQ98" s="149" t="s">
        <v>68</v>
      </c>
      <c r="AR98" s="149" t="s">
        <v>68</v>
      </c>
      <c r="AS98" s="149" t="s">
        <v>68</v>
      </c>
      <c r="AT98" s="150" t="s">
        <v>68</v>
      </c>
      <c r="AU98" s="79"/>
      <c r="AV98" s="79"/>
      <c r="AW98" s="47">
        <f t="shared" si="10"/>
        <v>0</v>
      </c>
      <c r="AX98" s="47"/>
      <c r="AY98" s="26"/>
      <c r="AZ98" s="151" t="e">
        <f>LOOKUP(AY98,'SUPERVISIONES 2015'!$A$3:$B$1279,'SUPERVISIONES 2015'!$B$3:$B$1279)</f>
        <v>#N/A</v>
      </c>
      <c r="BA98" s="124"/>
      <c r="BB98" s="152"/>
      <c r="BC98" s="153"/>
      <c r="BD98" s="154"/>
      <c r="BE98" s="154"/>
      <c r="BF98" s="153"/>
      <c r="BG98" s="154"/>
      <c r="BH98" s="155"/>
      <c r="BI98" s="156"/>
      <c r="BJ98" s="157"/>
      <c r="BK98" s="157"/>
      <c r="BL98" s="158"/>
      <c r="BM98" s="157"/>
      <c r="BN98" s="159"/>
      <c r="BO98" s="159"/>
      <c r="BP98" s="160"/>
      <c r="BQ98" s="161"/>
      <c r="BR98" s="162"/>
      <c r="BS98" s="161"/>
      <c r="BT98" s="163">
        <f t="shared" ref="BT98:BT105" si="132">+AN98</f>
        <v>0</v>
      </c>
      <c r="BU98" s="164">
        <f t="shared" si="11"/>
        <v>0</v>
      </c>
      <c r="BV98" s="165">
        <f t="shared" ref="BV98:BV105" si="133">+AO98+BU98</f>
        <v>0</v>
      </c>
      <c r="BW98" s="166"/>
      <c r="BX98" s="166"/>
      <c r="BY98" s="166"/>
      <c r="BZ98" s="166"/>
      <c r="CA98" s="154"/>
      <c r="CB98" s="156"/>
      <c r="CC98" s="156"/>
      <c r="CD98" s="156"/>
      <c r="CE98" s="156"/>
      <c r="CF98" s="157"/>
      <c r="CG98" s="192"/>
      <c r="CH98" s="192"/>
      <c r="CI98" s="193"/>
      <c r="CJ98" s="193"/>
      <c r="CK98" s="193"/>
      <c r="CL98" s="194"/>
      <c r="CM98" s="195">
        <f t="shared" ref="CM98:CM105" si="134">+IF(BX98&gt;AV98,IF(CC98&gt;BX98,IF(CH98&gt;CC98,CH98,CC98),BX98),AV98)</f>
        <v>0</v>
      </c>
      <c r="CN98" s="196"/>
      <c r="CO98" s="125"/>
      <c r="CP98" s="194"/>
      <c r="CQ98" s="197" t="e">
        <f>+SUMIFS(#REF!,#REF!,AG98)</f>
        <v>#REF!</v>
      </c>
      <c r="CR98" s="198" t="e">
        <f>+SUMIFS(#REF!,#REF!,BB98)+SUMIFS(#REF!,#REF!,BH98)+SUMIFS(#REF!,#REF!,BN98)</f>
        <v>#REF!</v>
      </c>
      <c r="CS98" s="199" t="e">
        <f t="shared" si="12"/>
        <v>#REF!</v>
      </c>
      <c r="CT98" s="200"/>
      <c r="CU98" s="201" t="str">
        <f t="shared" ref="CU98:CU105" si="135">+R98</f>
        <v>EJECUCIÓN</v>
      </c>
      <c r="CV98" s="202"/>
      <c r="CW98" s="203">
        <f t="shared" ref="CW98:CW105" si="136">+AU98</f>
        <v>0</v>
      </c>
      <c r="CX98" s="201">
        <f t="shared" si="126"/>
        <v>0</v>
      </c>
      <c r="CY98" s="204">
        <f t="shared" si="127"/>
        <v>0</v>
      </c>
      <c r="CZ98" s="204">
        <f t="shared" si="128"/>
        <v>42277</v>
      </c>
      <c r="DA98" s="205">
        <f t="shared" si="14"/>
        <v>100</v>
      </c>
      <c r="DB98" s="589"/>
      <c r="DC98" s="204">
        <f t="shared" si="15"/>
        <v>100</v>
      </c>
      <c r="DD98" s="206" t="e">
        <f t="shared" si="16"/>
        <v>#REF!</v>
      </c>
    </row>
    <row r="99" spans="1:108" s="130" customFormat="1" ht="38.25" hidden="1" x14ac:dyDescent="0.25">
      <c r="A99" s="521">
        <f t="shared" si="98"/>
        <v>6787</v>
      </c>
      <c r="B99" s="115" t="s">
        <v>2025</v>
      </c>
      <c r="C99" s="116"/>
      <c r="D99" s="117" t="s">
        <v>2026</v>
      </c>
      <c r="E99" s="79">
        <v>42418</v>
      </c>
      <c r="F99" s="118" t="s">
        <v>1628</v>
      </c>
      <c r="G99" s="118" t="s">
        <v>2017</v>
      </c>
      <c r="H99" s="48" t="s">
        <v>2028</v>
      </c>
      <c r="I99" s="48" t="s">
        <v>2028</v>
      </c>
      <c r="J99" s="28" t="s">
        <v>2027</v>
      </c>
      <c r="K99" s="127"/>
      <c r="L99" s="120"/>
      <c r="M99" s="120"/>
      <c r="N99" s="47"/>
      <c r="O99" s="46" t="s">
        <v>2029</v>
      </c>
      <c r="P99" s="121" t="s">
        <v>1553</v>
      </c>
      <c r="Q99" s="122" t="s">
        <v>1488</v>
      </c>
      <c r="R99" s="121" t="s">
        <v>1489</v>
      </c>
      <c r="S99" s="123"/>
      <c r="T99" s="124"/>
      <c r="U99" s="123"/>
      <c r="V99" s="500">
        <v>6787</v>
      </c>
      <c r="W99" s="79">
        <v>42419</v>
      </c>
      <c r="X99" s="79">
        <v>42419</v>
      </c>
      <c r="Y99" s="125">
        <f t="shared" si="42"/>
        <v>0</v>
      </c>
      <c r="Z99" s="48" t="s">
        <v>2032</v>
      </c>
      <c r="AA99" s="48" t="s">
        <v>2033</v>
      </c>
      <c r="AB99" s="48" t="s">
        <v>1493</v>
      </c>
      <c r="AC99" s="48" t="s">
        <v>1493</v>
      </c>
      <c r="AD99" s="51" t="s">
        <v>2030</v>
      </c>
      <c r="AE99" s="146">
        <v>800058607</v>
      </c>
      <c r="AF99" s="126" t="s">
        <v>2031</v>
      </c>
      <c r="AG99" s="127"/>
      <c r="AH99" s="79"/>
      <c r="AI99" s="139"/>
      <c r="AJ99" s="33"/>
      <c r="AK99" s="37"/>
      <c r="AL99" s="47"/>
      <c r="AM99" s="47"/>
      <c r="AN99" s="125"/>
      <c r="AO99" s="125">
        <f t="shared" si="1"/>
        <v>0</v>
      </c>
      <c r="AP99" s="148" t="s">
        <v>22</v>
      </c>
      <c r="AQ99" s="149" t="s">
        <v>68</v>
      </c>
      <c r="AR99" s="149" t="s">
        <v>68</v>
      </c>
      <c r="AS99" s="149" t="s">
        <v>68</v>
      </c>
      <c r="AT99" s="150" t="s">
        <v>68</v>
      </c>
      <c r="AU99" s="79"/>
      <c r="AV99" s="79"/>
      <c r="AW99" s="47">
        <f t="shared" si="10"/>
        <v>0</v>
      </c>
      <c r="AX99" s="47"/>
      <c r="AY99" s="26"/>
      <c r="AZ99" s="151" t="e">
        <f>LOOKUP(AY99,'SUPERVISIONES 2015'!$A$3:$B$1279,'SUPERVISIONES 2015'!$B$3:$B$1279)</f>
        <v>#N/A</v>
      </c>
      <c r="BA99" s="124"/>
      <c r="BB99" s="153"/>
      <c r="BC99" s="153"/>
      <c r="BD99" s="154"/>
      <c r="BE99" s="189"/>
      <c r="BF99" s="153"/>
      <c r="BG99" s="154"/>
      <c r="BH99" s="155"/>
      <c r="BI99" s="156"/>
      <c r="BJ99" s="157"/>
      <c r="BK99" s="157"/>
      <c r="BL99" s="158"/>
      <c r="BM99" s="157"/>
      <c r="BN99" s="159"/>
      <c r="BO99" s="159"/>
      <c r="BP99" s="160"/>
      <c r="BQ99" s="161"/>
      <c r="BR99" s="162"/>
      <c r="BS99" s="161"/>
      <c r="BT99" s="163">
        <f t="shared" si="132"/>
        <v>0</v>
      </c>
      <c r="BU99" s="164">
        <f t="shared" si="11"/>
        <v>0</v>
      </c>
      <c r="BV99" s="165">
        <f t="shared" si="133"/>
        <v>0</v>
      </c>
      <c r="BW99" s="166"/>
      <c r="BX99" s="166"/>
      <c r="BY99" s="309"/>
      <c r="BZ99" s="166"/>
      <c r="CA99" s="154"/>
      <c r="CB99" s="156"/>
      <c r="CC99" s="156"/>
      <c r="CD99" s="191"/>
      <c r="CE99" s="156"/>
      <c r="CF99" s="157"/>
      <c r="CG99" s="192"/>
      <c r="CH99" s="192"/>
      <c r="CI99" s="193"/>
      <c r="CJ99" s="193"/>
      <c r="CK99" s="193"/>
      <c r="CL99" s="194"/>
      <c r="CM99" s="195">
        <f t="shared" si="134"/>
        <v>0</v>
      </c>
      <c r="CN99" s="196"/>
      <c r="CO99" s="125"/>
      <c r="CP99" s="194"/>
      <c r="CQ99" s="197" t="e">
        <f>+SUMIFS(#REF!,#REF!,AG99)</f>
        <v>#REF!</v>
      </c>
      <c r="CR99" s="198" t="e">
        <f>+SUMIFS(#REF!,#REF!,BB99)+SUMIFS(#REF!,#REF!,BH99)+SUMIFS(#REF!,#REF!,BN99)</f>
        <v>#REF!</v>
      </c>
      <c r="CS99" s="199" t="e">
        <f t="shared" si="12"/>
        <v>#REF!</v>
      </c>
      <c r="CT99" s="200"/>
      <c r="CU99" s="201" t="str">
        <f t="shared" si="135"/>
        <v>EJECUCIÓN</v>
      </c>
      <c r="CV99" s="202"/>
      <c r="CW99" s="203">
        <f t="shared" si="136"/>
        <v>0</v>
      </c>
      <c r="CX99" s="201">
        <f t="shared" si="126"/>
        <v>0</v>
      </c>
      <c r="CY99" s="204">
        <f t="shared" si="127"/>
        <v>0</v>
      </c>
      <c r="CZ99" s="204">
        <f t="shared" si="128"/>
        <v>42277</v>
      </c>
      <c r="DA99" s="205">
        <f t="shared" si="14"/>
        <v>100</v>
      </c>
      <c r="DB99" s="589"/>
      <c r="DC99" s="204">
        <f t="shared" si="15"/>
        <v>100</v>
      </c>
      <c r="DD99" s="206" t="e">
        <f t="shared" si="16"/>
        <v>#REF!</v>
      </c>
    </row>
    <row r="100" spans="1:108" s="130" customFormat="1" ht="36.75" hidden="1" customHeight="1" x14ac:dyDescent="0.25">
      <c r="A100" s="521">
        <f t="shared" si="98"/>
        <v>6824</v>
      </c>
      <c r="B100" s="115" t="s">
        <v>2025</v>
      </c>
      <c r="C100" s="116"/>
      <c r="D100" s="117" t="s">
        <v>2035</v>
      </c>
      <c r="E100" s="79">
        <v>42419</v>
      </c>
      <c r="F100" s="118" t="s">
        <v>1628</v>
      </c>
      <c r="G100" s="118" t="s">
        <v>2017</v>
      </c>
      <c r="H100" s="48" t="s">
        <v>2018</v>
      </c>
      <c r="I100" s="48" t="s">
        <v>2018</v>
      </c>
      <c r="J100" s="28" t="s">
        <v>2034</v>
      </c>
      <c r="K100" s="61">
        <v>242</v>
      </c>
      <c r="L100" s="120"/>
      <c r="M100" s="54" t="s">
        <v>2036</v>
      </c>
      <c r="N100" s="47">
        <v>0</v>
      </c>
      <c r="O100" s="47">
        <v>0</v>
      </c>
      <c r="P100" s="47">
        <v>0</v>
      </c>
      <c r="Q100" s="122" t="s">
        <v>1488</v>
      </c>
      <c r="R100" s="121" t="s">
        <v>1489</v>
      </c>
      <c r="S100" s="123"/>
      <c r="T100" s="124"/>
      <c r="U100" s="123"/>
      <c r="V100" s="500">
        <v>6824</v>
      </c>
      <c r="W100" s="79">
        <v>42419</v>
      </c>
      <c r="X100" s="79">
        <v>42419</v>
      </c>
      <c r="Y100" s="125">
        <f t="shared" si="42"/>
        <v>0</v>
      </c>
      <c r="Z100" s="48" t="s">
        <v>2032</v>
      </c>
      <c r="AA100" s="119" t="s">
        <v>2037</v>
      </c>
      <c r="AB100" s="48" t="s">
        <v>2010</v>
      </c>
      <c r="AC100" s="48" t="s">
        <v>2010</v>
      </c>
      <c r="AD100" s="51" t="s">
        <v>2038</v>
      </c>
      <c r="AE100" s="146">
        <v>860003020</v>
      </c>
      <c r="AF100" s="126" t="s">
        <v>1611</v>
      </c>
      <c r="AG100" s="127"/>
      <c r="AH100" s="79"/>
      <c r="AI100" s="308"/>
      <c r="AJ100" s="35"/>
      <c r="AK100" s="51"/>
      <c r="AL100" s="47"/>
      <c r="AM100" s="47"/>
      <c r="AN100" s="125"/>
      <c r="AO100" s="125">
        <f t="shared" si="1"/>
        <v>0</v>
      </c>
      <c r="AP100" s="148" t="s">
        <v>22</v>
      </c>
      <c r="AQ100" s="149" t="s">
        <v>68</v>
      </c>
      <c r="AR100" s="149" t="s">
        <v>68</v>
      </c>
      <c r="AS100" s="149" t="s">
        <v>68</v>
      </c>
      <c r="AT100" s="150" t="s">
        <v>68</v>
      </c>
      <c r="AU100" s="79"/>
      <c r="AV100" s="79"/>
      <c r="AW100" s="47">
        <f t="shared" si="10"/>
        <v>0</v>
      </c>
      <c r="AX100" s="47"/>
      <c r="AY100" s="207"/>
      <c r="AZ100" s="151" t="e">
        <f>LOOKUP(AY100,'SUPERVISIONES 2015'!$A$3:$B$1279,'SUPERVISIONES 2015'!$B$3:$B$1279)</f>
        <v>#N/A</v>
      </c>
      <c r="BA100" s="208"/>
      <c r="BB100" s="153"/>
      <c r="BC100" s="153"/>
      <c r="BD100" s="154"/>
      <c r="BE100" s="209"/>
      <c r="BF100" s="153"/>
      <c r="BG100" s="154"/>
      <c r="BH100" s="155"/>
      <c r="BI100" s="156"/>
      <c r="BJ100" s="157"/>
      <c r="BK100" s="157"/>
      <c r="BL100" s="158"/>
      <c r="BM100" s="157"/>
      <c r="BN100" s="159"/>
      <c r="BO100" s="159"/>
      <c r="BP100" s="160"/>
      <c r="BQ100" s="161"/>
      <c r="BR100" s="162"/>
      <c r="BS100" s="161"/>
      <c r="BT100" s="163">
        <f t="shared" si="132"/>
        <v>0</v>
      </c>
      <c r="BU100" s="164">
        <f t="shared" si="11"/>
        <v>0</v>
      </c>
      <c r="BV100" s="165">
        <f t="shared" si="133"/>
        <v>0</v>
      </c>
      <c r="BW100" s="166"/>
      <c r="BX100" s="166"/>
      <c r="BY100" s="309"/>
      <c r="BZ100" s="166"/>
      <c r="CA100" s="154"/>
      <c r="CB100" s="157"/>
      <c r="CC100" s="156"/>
      <c r="CD100" s="156"/>
      <c r="CE100" s="156"/>
      <c r="CF100" s="157"/>
      <c r="CG100" s="192"/>
      <c r="CH100" s="192"/>
      <c r="CI100" s="193"/>
      <c r="CJ100" s="193"/>
      <c r="CK100" s="193"/>
      <c r="CL100" s="194"/>
      <c r="CM100" s="195">
        <f t="shared" si="134"/>
        <v>0</v>
      </c>
      <c r="CN100" s="196"/>
      <c r="CO100" s="125"/>
      <c r="CP100" s="194"/>
      <c r="CQ100" s="197" t="e">
        <f>+SUMIFS(#REF!,#REF!,AG100)</f>
        <v>#REF!</v>
      </c>
      <c r="CR100" s="198" t="e">
        <f>+SUMIFS(#REF!,#REF!,BB100)+SUMIFS(#REF!,#REF!,BH100)+SUMIFS(#REF!,#REF!,BN100)</f>
        <v>#REF!</v>
      </c>
      <c r="CS100" s="199" t="e">
        <f t="shared" si="12"/>
        <v>#REF!</v>
      </c>
      <c r="CT100" s="200"/>
      <c r="CU100" s="201" t="str">
        <f t="shared" si="135"/>
        <v>EJECUCIÓN</v>
      </c>
      <c r="CV100" s="202"/>
      <c r="CW100" s="203">
        <f t="shared" si="136"/>
        <v>0</v>
      </c>
      <c r="CX100" s="201">
        <f t="shared" si="126"/>
        <v>0</v>
      </c>
      <c r="CY100" s="204">
        <f t="shared" si="127"/>
        <v>0</v>
      </c>
      <c r="CZ100" s="204">
        <f t="shared" si="128"/>
        <v>42277</v>
      </c>
      <c r="DA100" s="205">
        <f t="shared" si="14"/>
        <v>100</v>
      </c>
      <c r="DB100" s="589"/>
      <c r="DC100" s="204">
        <f t="shared" si="15"/>
        <v>100</v>
      </c>
      <c r="DD100" s="206" t="e">
        <f t="shared" si="16"/>
        <v>#REF!</v>
      </c>
    </row>
    <row r="101" spans="1:108" s="130" customFormat="1" ht="25.5" hidden="1" x14ac:dyDescent="0.2">
      <c r="A101" s="521">
        <f t="shared" si="98"/>
        <v>0</v>
      </c>
      <c r="B101" s="115" t="s">
        <v>2025</v>
      </c>
      <c r="C101" s="116"/>
      <c r="D101" s="117" t="s">
        <v>2039</v>
      </c>
      <c r="E101" s="79">
        <v>42408</v>
      </c>
      <c r="F101" s="118" t="s">
        <v>1628</v>
      </c>
      <c r="G101" s="118" t="s">
        <v>2017</v>
      </c>
      <c r="H101" s="48"/>
      <c r="I101" s="48"/>
      <c r="J101" s="30"/>
      <c r="K101" s="127"/>
      <c r="L101" s="120"/>
      <c r="M101" s="120"/>
      <c r="N101" s="47"/>
      <c r="O101" s="46"/>
      <c r="P101" s="121"/>
      <c r="Q101" s="122"/>
      <c r="R101" s="121"/>
      <c r="S101" s="123"/>
      <c r="T101" s="124"/>
      <c r="U101" s="123"/>
      <c r="V101" s="500"/>
      <c r="W101" s="79"/>
      <c r="X101" s="79"/>
      <c r="Y101" s="125">
        <f t="shared" si="42"/>
        <v>0</v>
      </c>
      <c r="Z101" s="48"/>
      <c r="AA101" s="48"/>
      <c r="AB101" s="48"/>
      <c r="AC101" s="48"/>
      <c r="AD101" s="474"/>
      <c r="AE101" s="146"/>
      <c r="AF101" s="126"/>
      <c r="AG101" s="127"/>
      <c r="AH101" s="79"/>
      <c r="AI101" s="139"/>
      <c r="AJ101" s="33"/>
      <c r="AK101" s="37"/>
      <c r="AL101" s="47"/>
      <c r="AM101" s="47"/>
      <c r="AN101" s="125"/>
      <c r="AO101" s="125">
        <f t="shared" si="1"/>
        <v>0</v>
      </c>
      <c r="AP101" s="148" t="s">
        <v>22</v>
      </c>
      <c r="AQ101" s="149" t="s">
        <v>68</v>
      </c>
      <c r="AR101" s="149" t="s">
        <v>68</v>
      </c>
      <c r="AS101" s="149" t="s">
        <v>68</v>
      </c>
      <c r="AT101" s="150" t="s">
        <v>68</v>
      </c>
      <c r="AU101" s="79"/>
      <c r="AV101" s="79"/>
      <c r="AW101" s="47">
        <f t="shared" si="10"/>
        <v>0</v>
      </c>
      <c r="AX101" s="47"/>
      <c r="AY101" s="26"/>
      <c r="AZ101" s="151" t="e">
        <f>LOOKUP(AY101,'SUPERVISIONES 2015'!$A$3:$B$1279,'SUPERVISIONES 2015'!$B$3:$B$1279)</f>
        <v>#N/A</v>
      </c>
      <c r="BA101" s="124"/>
      <c r="BB101" s="152"/>
      <c r="BC101" s="153"/>
      <c r="BD101" s="154"/>
      <c r="BE101" s="154"/>
      <c r="BF101" s="153"/>
      <c r="BG101" s="154"/>
      <c r="BH101" s="155"/>
      <c r="BI101" s="156"/>
      <c r="BJ101" s="157"/>
      <c r="BK101" s="157"/>
      <c r="BL101" s="158"/>
      <c r="BM101" s="157"/>
      <c r="BN101" s="159"/>
      <c r="BO101" s="159"/>
      <c r="BP101" s="160"/>
      <c r="BQ101" s="161"/>
      <c r="BR101" s="162"/>
      <c r="BS101" s="161"/>
      <c r="BT101" s="163">
        <f t="shared" si="132"/>
        <v>0</v>
      </c>
      <c r="BU101" s="164">
        <f t="shared" si="11"/>
        <v>0</v>
      </c>
      <c r="BV101" s="165">
        <f t="shared" si="133"/>
        <v>0</v>
      </c>
      <c r="BW101" s="166"/>
      <c r="BX101" s="166"/>
      <c r="BY101" s="166"/>
      <c r="BZ101" s="166"/>
      <c r="CA101" s="154"/>
      <c r="CB101" s="156"/>
      <c r="CC101" s="156"/>
      <c r="CD101" s="156"/>
      <c r="CE101" s="156"/>
      <c r="CF101" s="157"/>
      <c r="CG101" s="192"/>
      <c r="CH101" s="192"/>
      <c r="CI101" s="193"/>
      <c r="CJ101" s="193"/>
      <c r="CK101" s="193"/>
      <c r="CL101" s="194"/>
      <c r="CM101" s="195">
        <f t="shared" si="134"/>
        <v>0</v>
      </c>
      <c r="CN101" s="196"/>
      <c r="CO101" s="125"/>
      <c r="CP101" s="194"/>
      <c r="CQ101" s="197" t="e">
        <f>+SUMIFS(#REF!,#REF!,AG101)</f>
        <v>#REF!</v>
      </c>
      <c r="CR101" s="198" t="e">
        <f>+SUMIFS(#REF!,#REF!,BB101)+SUMIFS(#REF!,#REF!,BH101)+SUMIFS(#REF!,#REF!,BN101)</f>
        <v>#REF!</v>
      </c>
      <c r="CS101" s="199" t="e">
        <f t="shared" si="12"/>
        <v>#REF!</v>
      </c>
      <c r="CT101" s="200"/>
      <c r="CU101" s="201">
        <f t="shared" si="135"/>
        <v>0</v>
      </c>
      <c r="CV101" s="202"/>
      <c r="CW101" s="203">
        <f t="shared" si="136"/>
        <v>0</v>
      </c>
      <c r="CX101" s="201">
        <f t="shared" si="126"/>
        <v>0</v>
      </c>
      <c r="CY101" s="204">
        <f t="shared" si="127"/>
        <v>0</v>
      </c>
      <c r="CZ101" s="204">
        <f t="shared" si="128"/>
        <v>42277</v>
      </c>
      <c r="DA101" s="205">
        <f t="shared" si="14"/>
        <v>100</v>
      </c>
      <c r="DB101" s="589"/>
      <c r="DC101" s="204">
        <f t="shared" si="15"/>
        <v>100</v>
      </c>
      <c r="DD101" s="206" t="e">
        <f t="shared" si="16"/>
        <v>#REF!</v>
      </c>
    </row>
    <row r="102" spans="1:108" s="130" customFormat="1" ht="51" hidden="1" x14ac:dyDescent="0.25">
      <c r="A102" s="521" t="str">
        <f t="shared" si="98"/>
        <v>64</v>
      </c>
      <c r="B102" s="115" t="s">
        <v>2040</v>
      </c>
      <c r="C102" s="116" t="s">
        <v>2081</v>
      </c>
      <c r="D102" s="443">
        <v>5</v>
      </c>
      <c r="E102" s="79">
        <v>42418</v>
      </c>
      <c r="F102" s="118" t="s">
        <v>1628</v>
      </c>
      <c r="G102" s="118" t="s">
        <v>1629</v>
      </c>
      <c r="H102" s="119" t="s">
        <v>1486</v>
      </c>
      <c r="I102" s="119" t="s">
        <v>1734</v>
      </c>
      <c r="J102" s="29" t="s">
        <v>2077</v>
      </c>
      <c r="K102" s="127">
        <v>123</v>
      </c>
      <c r="L102" s="120">
        <v>721015</v>
      </c>
      <c r="M102" s="120" t="s">
        <v>2078</v>
      </c>
      <c r="N102" s="47">
        <v>110000000</v>
      </c>
      <c r="O102" s="46" t="s">
        <v>2079</v>
      </c>
      <c r="P102" s="121" t="s">
        <v>2080</v>
      </c>
      <c r="Q102" s="122" t="s">
        <v>1488</v>
      </c>
      <c r="R102" s="121" t="s">
        <v>1972</v>
      </c>
      <c r="S102" s="123"/>
      <c r="T102" s="124"/>
      <c r="U102" s="123"/>
      <c r="V102" s="500" t="s">
        <v>2560</v>
      </c>
      <c r="W102" s="79">
        <v>42473</v>
      </c>
      <c r="X102" s="79">
        <v>42473</v>
      </c>
      <c r="Y102" s="125">
        <f t="shared" si="42"/>
        <v>0</v>
      </c>
      <c r="Z102" s="119" t="s">
        <v>1491</v>
      </c>
      <c r="AA102" s="26" t="s">
        <v>2561</v>
      </c>
      <c r="AB102" s="37" t="s">
        <v>2010</v>
      </c>
      <c r="AC102" s="37" t="s">
        <v>2010</v>
      </c>
      <c r="AD102" s="239" t="s">
        <v>2562</v>
      </c>
      <c r="AE102" s="146">
        <v>900109122</v>
      </c>
      <c r="AF102" s="126" t="s">
        <v>2279</v>
      </c>
      <c r="AG102" s="127">
        <v>81216</v>
      </c>
      <c r="AH102" s="79"/>
      <c r="AI102" s="139"/>
      <c r="AJ102" s="35"/>
      <c r="AK102" s="51"/>
      <c r="AL102" s="210"/>
      <c r="AM102" s="210">
        <v>110000000</v>
      </c>
      <c r="AN102" s="125"/>
      <c r="AO102" s="125">
        <f t="shared" si="1"/>
        <v>110000000</v>
      </c>
      <c r="AP102" s="148" t="s">
        <v>22</v>
      </c>
      <c r="AQ102" s="149" t="s">
        <v>68</v>
      </c>
      <c r="AR102" s="149" t="s">
        <v>68</v>
      </c>
      <c r="AS102" s="149" t="s">
        <v>68</v>
      </c>
      <c r="AT102" s="150" t="s">
        <v>68</v>
      </c>
      <c r="AU102" s="79"/>
      <c r="AV102" s="79">
        <v>42734</v>
      </c>
      <c r="AW102" s="47">
        <f t="shared" si="10"/>
        <v>42734</v>
      </c>
      <c r="AX102" s="47"/>
      <c r="AY102" s="23" t="s">
        <v>63</v>
      </c>
      <c r="AZ102" s="151">
        <f>LOOKUP(AY102,'SUPERVISIONES 2015'!$A$3:$B$1279,'SUPERVISIONES 2015'!$B$3:$B$1279)</f>
        <v>12630990</v>
      </c>
      <c r="BA102" s="62"/>
      <c r="BB102" s="152"/>
      <c r="BC102" s="153"/>
      <c r="BD102" s="154"/>
      <c r="BE102" s="154"/>
      <c r="BF102" s="153"/>
      <c r="BG102" s="154"/>
      <c r="BH102" s="155"/>
      <c r="BI102" s="156"/>
      <c r="BJ102" s="157"/>
      <c r="BK102" s="157"/>
      <c r="BL102" s="158"/>
      <c r="BM102" s="157"/>
      <c r="BN102" s="159"/>
      <c r="BO102" s="159"/>
      <c r="BP102" s="160"/>
      <c r="BQ102" s="161"/>
      <c r="BR102" s="162"/>
      <c r="BS102" s="161"/>
      <c r="BT102" s="163">
        <f t="shared" si="132"/>
        <v>0</v>
      </c>
      <c r="BU102" s="164">
        <f t="shared" si="11"/>
        <v>0</v>
      </c>
      <c r="BV102" s="165">
        <f t="shared" si="133"/>
        <v>110000000</v>
      </c>
      <c r="BW102" s="166"/>
      <c r="BX102" s="166"/>
      <c r="BY102" s="166"/>
      <c r="BZ102" s="166"/>
      <c r="CA102" s="154"/>
      <c r="CB102" s="156"/>
      <c r="CC102" s="156"/>
      <c r="CD102" s="156"/>
      <c r="CE102" s="156"/>
      <c r="CF102" s="157"/>
      <c r="CG102" s="192"/>
      <c r="CH102" s="192"/>
      <c r="CI102" s="193"/>
      <c r="CJ102" s="193"/>
      <c r="CK102" s="193"/>
      <c r="CL102" s="194"/>
      <c r="CM102" s="195">
        <f t="shared" si="134"/>
        <v>42734</v>
      </c>
      <c r="CN102" s="196"/>
      <c r="CO102" s="125"/>
      <c r="CP102" s="194"/>
      <c r="CQ102" s="197" t="e">
        <f>+SUMIFS(#REF!,#REF!,AG102)</f>
        <v>#REF!</v>
      </c>
      <c r="CR102" s="198" t="e">
        <f>+SUMIFS(#REF!,#REF!,BB102)+SUMIFS(#REF!,#REF!,BH102)+SUMIFS(#REF!,#REF!,BN102)</f>
        <v>#REF!</v>
      </c>
      <c r="CS102" s="199" t="e">
        <f t="shared" si="12"/>
        <v>#REF!</v>
      </c>
      <c r="CT102" s="200"/>
      <c r="CU102" s="201" t="str">
        <f t="shared" si="135"/>
        <v>EN EJECUCIÓN</v>
      </c>
      <c r="CV102" s="202"/>
      <c r="CW102" s="203">
        <f t="shared" si="136"/>
        <v>0</v>
      </c>
      <c r="CX102" s="201">
        <f t="shared" si="126"/>
        <v>42734</v>
      </c>
      <c r="CY102" s="204">
        <f t="shared" si="127"/>
        <v>42734</v>
      </c>
      <c r="CZ102" s="204">
        <f t="shared" si="128"/>
        <v>42277</v>
      </c>
      <c r="DA102" s="205">
        <f t="shared" si="14"/>
        <v>98.93059390649131</v>
      </c>
      <c r="DB102" s="589"/>
      <c r="DC102" s="204">
        <f t="shared" si="15"/>
        <v>98.93059390649131</v>
      </c>
      <c r="DD102" s="206" t="e">
        <f t="shared" si="16"/>
        <v>#REF!</v>
      </c>
    </row>
    <row r="103" spans="1:108" ht="38.25" hidden="1" x14ac:dyDescent="0.25">
      <c r="A103" s="521">
        <f t="shared" si="98"/>
        <v>67</v>
      </c>
      <c r="B103" s="133" t="s">
        <v>1653</v>
      </c>
      <c r="C103" s="441" t="s">
        <v>2186</v>
      </c>
      <c r="D103" s="438">
        <v>6</v>
      </c>
      <c r="E103" s="79">
        <v>42425</v>
      </c>
      <c r="F103" s="51" t="s">
        <v>1628</v>
      </c>
      <c r="G103" s="51" t="s">
        <v>1629</v>
      </c>
      <c r="H103" s="51" t="s">
        <v>1733</v>
      </c>
      <c r="I103" s="51" t="s">
        <v>163</v>
      </c>
      <c r="J103" s="136" t="s">
        <v>2187</v>
      </c>
      <c r="K103" s="137">
        <v>124</v>
      </c>
      <c r="L103" s="138" t="s">
        <v>2552</v>
      </c>
      <c r="M103" s="138" t="s">
        <v>2188</v>
      </c>
      <c r="N103" s="139">
        <v>99064796</v>
      </c>
      <c r="O103" s="53" t="s">
        <v>2189</v>
      </c>
      <c r="P103" s="140" t="s">
        <v>1704</v>
      </c>
      <c r="Q103" s="134" t="s">
        <v>1488</v>
      </c>
      <c r="R103" s="121" t="s">
        <v>1972</v>
      </c>
      <c r="S103" s="141"/>
      <c r="T103" s="142"/>
      <c r="U103" s="141"/>
      <c r="V103" s="500">
        <v>67</v>
      </c>
      <c r="W103" s="79">
        <v>42478</v>
      </c>
      <c r="X103" s="143">
        <v>42480</v>
      </c>
      <c r="Y103" s="125">
        <f>X103-W103</f>
        <v>2</v>
      </c>
      <c r="Z103" s="51" t="s">
        <v>2032</v>
      </c>
      <c r="AA103" s="51" t="s">
        <v>2554</v>
      </c>
      <c r="AB103" s="37" t="s">
        <v>2010</v>
      </c>
      <c r="AC103" s="37" t="s">
        <v>2010</v>
      </c>
      <c r="AD103" s="239" t="s">
        <v>2555</v>
      </c>
      <c r="AE103" s="439">
        <v>830108265</v>
      </c>
      <c r="AF103" s="126" t="s">
        <v>1611</v>
      </c>
      <c r="AG103" s="43">
        <v>83816</v>
      </c>
      <c r="AH103" s="140"/>
      <c r="AI103" s="140"/>
      <c r="AJ103" s="43"/>
      <c r="AK103" s="440"/>
      <c r="AL103" s="235"/>
      <c r="AM103" s="139">
        <v>99064796</v>
      </c>
      <c r="AN103" s="139"/>
      <c r="AO103" s="125">
        <f t="shared" si="1"/>
        <v>99064796</v>
      </c>
      <c r="AP103" s="48"/>
      <c r="AQ103" s="236"/>
      <c r="AR103" s="237"/>
      <c r="AS103" s="237"/>
      <c r="AT103" s="121"/>
      <c r="AU103" s="79"/>
      <c r="AV103" s="79">
        <v>42735</v>
      </c>
      <c r="AW103" s="47">
        <f>AV103-AU103</f>
        <v>42735</v>
      </c>
      <c r="AX103" s="238"/>
      <c r="AY103" s="239"/>
      <c r="AZ103" s="240"/>
      <c r="BA103" s="142"/>
      <c r="BB103" s="143"/>
      <c r="BC103" s="143"/>
      <c r="BD103" s="125"/>
      <c r="BE103" s="196"/>
      <c r="BF103" s="143"/>
      <c r="BG103" s="125"/>
      <c r="BH103" s="241"/>
      <c r="BI103" s="143"/>
      <c r="BJ103" s="125"/>
      <c r="BK103" s="125"/>
      <c r="BL103" s="143"/>
      <c r="BM103" s="125"/>
      <c r="BN103" s="241"/>
      <c r="BO103" s="241"/>
      <c r="BP103" s="125"/>
      <c r="BQ103" s="125"/>
      <c r="BR103" s="143"/>
      <c r="BS103" s="125"/>
      <c r="BT103" s="242"/>
      <c r="BU103" s="242"/>
      <c r="BV103" s="242"/>
      <c r="BW103" s="243"/>
      <c r="BX103" s="243"/>
      <c r="BY103" s="126"/>
      <c r="BZ103" s="243"/>
      <c r="CA103" s="125"/>
      <c r="CB103" s="243"/>
      <c r="CC103" s="243"/>
      <c r="CD103" s="126"/>
      <c r="CE103" s="243"/>
      <c r="CF103" s="125"/>
      <c r="CG103" s="243"/>
      <c r="CH103" s="243"/>
      <c r="CI103" s="126"/>
      <c r="CJ103" s="243"/>
      <c r="CK103" s="125"/>
      <c r="CL103" s="245"/>
      <c r="CM103" s="143"/>
      <c r="CN103" s="196"/>
      <c r="CO103" s="125"/>
      <c r="CP103" s="245"/>
      <c r="CQ103" s="246"/>
      <c r="CR103" s="247"/>
      <c r="CS103" s="247"/>
      <c r="CT103" s="247"/>
      <c r="CU103" s="134"/>
      <c r="CV103" s="134"/>
      <c r="CW103" s="134"/>
      <c r="CX103" s="134"/>
      <c r="CY103" s="134"/>
      <c r="CZ103" s="139"/>
      <c r="DA103" s="248"/>
      <c r="DB103" s="589"/>
      <c r="DC103" s="139"/>
      <c r="DD103" s="249"/>
    </row>
    <row r="104" spans="1:108" s="130" customFormat="1" ht="51" hidden="1" x14ac:dyDescent="0.25">
      <c r="A104" s="521">
        <f t="shared" si="98"/>
        <v>73</v>
      </c>
      <c r="B104" s="115" t="s">
        <v>2040</v>
      </c>
      <c r="C104" s="116" t="s">
        <v>2086</v>
      </c>
      <c r="D104" s="443">
        <v>7</v>
      </c>
      <c r="E104" s="79">
        <v>42429</v>
      </c>
      <c r="F104" s="118" t="s">
        <v>1628</v>
      </c>
      <c r="G104" s="118" t="s">
        <v>1629</v>
      </c>
      <c r="H104" s="119" t="s">
        <v>1486</v>
      </c>
      <c r="I104" s="119" t="s">
        <v>1734</v>
      </c>
      <c r="J104" s="29" t="s">
        <v>2087</v>
      </c>
      <c r="K104" s="127">
        <v>18</v>
      </c>
      <c r="L104" s="120" t="s">
        <v>2089</v>
      </c>
      <c r="M104" s="120" t="s">
        <v>2088</v>
      </c>
      <c r="N104" s="47">
        <v>549402759</v>
      </c>
      <c r="O104" s="46" t="s">
        <v>2090</v>
      </c>
      <c r="P104" s="121" t="s">
        <v>1553</v>
      </c>
      <c r="Q104" s="122" t="s">
        <v>1488</v>
      </c>
      <c r="R104" s="121" t="s">
        <v>1972</v>
      </c>
      <c r="S104" s="123"/>
      <c r="T104" s="124"/>
      <c r="U104" s="123"/>
      <c r="V104" s="500">
        <v>73</v>
      </c>
      <c r="W104" s="79">
        <v>42486</v>
      </c>
      <c r="X104" s="79">
        <v>42486</v>
      </c>
      <c r="Y104" s="125">
        <f>X104-W104</f>
        <v>0</v>
      </c>
      <c r="Z104" s="119" t="s">
        <v>1919</v>
      </c>
      <c r="AA104" s="26" t="s">
        <v>2542</v>
      </c>
      <c r="AB104" s="119" t="s">
        <v>1493</v>
      </c>
      <c r="AC104" s="119" t="s">
        <v>1493</v>
      </c>
      <c r="AD104" s="239" t="s">
        <v>2543</v>
      </c>
      <c r="AE104" s="146">
        <v>830500329</v>
      </c>
      <c r="AF104" s="126" t="s">
        <v>1821</v>
      </c>
      <c r="AG104" s="127">
        <v>91716</v>
      </c>
      <c r="AH104" s="79"/>
      <c r="AI104" s="139"/>
      <c r="AJ104" s="35"/>
      <c r="AK104" s="51"/>
      <c r="AL104" s="210"/>
      <c r="AM104" s="210">
        <v>549327329</v>
      </c>
      <c r="AN104" s="125"/>
      <c r="AO104" s="125">
        <f t="shared" si="1"/>
        <v>549327329</v>
      </c>
      <c r="AP104" s="148" t="s">
        <v>22</v>
      </c>
      <c r="AQ104" s="149" t="s">
        <v>68</v>
      </c>
      <c r="AR104" s="149" t="s">
        <v>68</v>
      </c>
      <c r="AS104" s="149" t="s">
        <v>68</v>
      </c>
      <c r="AT104" s="150" t="s">
        <v>68</v>
      </c>
      <c r="AU104" s="79">
        <v>42492</v>
      </c>
      <c r="AV104" s="79">
        <v>42551</v>
      </c>
      <c r="AW104" s="47">
        <f t="shared" ref="AW104" si="137">AV104-AU104</f>
        <v>59</v>
      </c>
      <c r="AX104" s="47"/>
      <c r="AY104" s="23" t="s">
        <v>2545</v>
      </c>
      <c r="AZ104" s="151">
        <f>LOOKUP(AY104,'SUPERVISIONES 2015'!$A$3:$B$1279,'SUPERVISIONES 2015'!$B$3:$B$1279)</f>
        <v>86043031</v>
      </c>
      <c r="BA104" s="62"/>
      <c r="BB104" s="152"/>
      <c r="BC104" s="153"/>
      <c r="BD104" s="154"/>
      <c r="BE104" s="154"/>
      <c r="BF104" s="153"/>
      <c r="BG104" s="154"/>
      <c r="BH104" s="155"/>
      <c r="BI104" s="156"/>
      <c r="BJ104" s="157"/>
      <c r="BK104" s="157"/>
      <c r="BL104" s="158"/>
      <c r="BM104" s="157"/>
      <c r="BN104" s="159"/>
      <c r="BO104" s="159"/>
      <c r="BP104" s="160"/>
      <c r="BQ104" s="161"/>
      <c r="BR104" s="162"/>
      <c r="BS104" s="161"/>
      <c r="BT104" s="163">
        <f t="shared" si="132"/>
        <v>0</v>
      </c>
      <c r="BU104" s="164">
        <f t="shared" ref="BU104" si="138">+BD104+BJ104+BP104+BT104</f>
        <v>0</v>
      </c>
      <c r="BV104" s="165">
        <f t="shared" si="133"/>
        <v>549327329</v>
      </c>
      <c r="BW104" s="166"/>
      <c r="BX104" s="166"/>
      <c r="BY104" s="166"/>
      <c r="BZ104" s="166"/>
      <c r="CA104" s="154"/>
      <c r="CB104" s="156"/>
      <c r="CC104" s="156"/>
      <c r="CD104" s="156"/>
      <c r="CE104" s="156"/>
      <c r="CF104" s="157"/>
      <c r="CG104" s="192"/>
      <c r="CH104" s="192"/>
      <c r="CI104" s="193"/>
      <c r="CJ104" s="193"/>
      <c r="CK104" s="193"/>
      <c r="CL104" s="194"/>
      <c r="CM104" s="195">
        <f t="shared" si="134"/>
        <v>42551</v>
      </c>
      <c r="CN104" s="196"/>
      <c r="CO104" s="125"/>
      <c r="CP104" s="194"/>
      <c r="CQ104" s="197" t="e">
        <f>+SUMIFS(#REF!,#REF!,AG104)</f>
        <v>#REF!</v>
      </c>
      <c r="CR104" s="198" t="e">
        <f>+SUMIFS(#REF!,#REF!,BB104)+SUMIFS(#REF!,#REF!,BH104)+SUMIFS(#REF!,#REF!,BN104)</f>
        <v>#REF!</v>
      </c>
      <c r="CS104" s="199" t="e">
        <f t="shared" ref="CS104" si="139">+(CQ104+CR104)/BV104</f>
        <v>#REF!</v>
      </c>
      <c r="CT104" s="200"/>
      <c r="CU104" s="201" t="str">
        <f t="shared" si="135"/>
        <v>EN EJECUCIÓN</v>
      </c>
      <c r="CV104" s="202"/>
      <c r="CW104" s="203">
        <f t="shared" si="136"/>
        <v>42492</v>
      </c>
      <c r="CX104" s="201">
        <f t="shared" ref="CX104:CX105" si="140">+CM104</f>
        <v>42551</v>
      </c>
      <c r="CY104" s="204">
        <f t="shared" ref="CY104" si="141">+CX104-CW104</f>
        <v>59</v>
      </c>
      <c r="CZ104" s="204">
        <f t="shared" ref="CZ104:CZ105" si="142">+$DB$1-CW104</f>
        <v>-215</v>
      </c>
      <c r="DA104" s="205">
        <f t="shared" ref="DA104" si="143">+IF(CZ104&gt;=CY104,100,(CZ104/CY104)*100)</f>
        <v>-364.40677966101697</v>
      </c>
      <c r="DB104" s="589"/>
      <c r="DC104" s="204">
        <f t="shared" ref="DC104" si="144">+DA104</f>
        <v>-364.40677966101697</v>
      </c>
      <c r="DD104" s="206" t="e">
        <f t="shared" ref="DD104" si="145">+CS104</f>
        <v>#REF!</v>
      </c>
    </row>
    <row r="105" spans="1:108" s="130" customFormat="1" ht="51" hidden="1" x14ac:dyDescent="0.25">
      <c r="A105" s="521">
        <f t="shared" si="98"/>
        <v>81</v>
      </c>
      <c r="B105" s="115" t="s">
        <v>1500</v>
      </c>
      <c r="C105" s="116" t="s">
        <v>2106</v>
      </c>
      <c r="D105" s="416" t="s">
        <v>2031</v>
      </c>
      <c r="E105" s="79">
        <v>42445</v>
      </c>
      <c r="F105" s="118" t="s">
        <v>1628</v>
      </c>
      <c r="G105" s="118" t="s">
        <v>1629</v>
      </c>
      <c r="H105" s="119" t="s">
        <v>2028</v>
      </c>
      <c r="I105" s="119" t="s">
        <v>2028</v>
      </c>
      <c r="J105" s="28" t="s">
        <v>2108</v>
      </c>
      <c r="K105" s="61">
        <v>16</v>
      </c>
      <c r="L105" s="120" t="s">
        <v>2109</v>
      </c>
      <c r="M105" s="54" t="s">
        <v>2110</v>
      </c>
      <c r="N105" s="47">
        <v>216675000</v>
      </c>
      <c r="O105" s="46" t="s">
        <v>2111</v>
      </c>
      <c r="P105" s="121" t="s">
        <v>1553</v>
      </c>
      <c r="Q105" s="122" t="s">
        <v>1488</v>
      </c>
      <c r="R105" s="121" t="s">
        <v>1972</v>
      </c>
      <c r="S105" s="123"/>
      <c r="T105" s="124"/>
      <c r="U105" s="123"/>
      <c r="V105" s="500">
        <v>81</v>
      </c>
      <c r="W105" s="79">
        <v>42500</v>
      </c>
      <c r="X105" s="79">
        <v>42501</v>
      </c>
      <c r="Y105" s="125">
        <f t="shared" ref="Y105" si="146">X105-W105</f>
        <v>1</v>
      </c>
      <c r="Z105" s="119" t="s">
        <v>1491</v>
      </c>
      <c r="AA105" s="119" t="s">
        <v>2112</v>
      </c>
      <c r="AB105" s="119" t="s">
        <v>2010</v>
      </c>
      <c r="AC105" s="119" t="s">
        <v>2010</v>
      </c>
      <c r="AD105" s="239" t="s">
        <v>2747</v>
      </c>
      <c r="AE105" s="146">
        <v>900957303</v>
      </c>
      <c r="AF105" s="126" t="s">
        <v>1611</v>
      </c>
      <c r="AG105" s="127">
        <v>98016</v>
      </c>
      <c r="AH105" s="79"/>
      <c r="AI105" s="308"/>
      <c r="AJ105" s="35"/>
      <c r="AK105" s="51"/>
      <c r="AL105" s="47"/>
      <c r="AM105" s="47">
        <v>215264000</v>
      </c>
      <c r="AN105" s="125"/>
      <c r="AO105" s="125">
        <f t="shared" si="1"/>
        <v>215264000</v>
      </c>
      <c r="AP105" s="148" t="s">
        <v>2748</v>
      </c>
      <c r="AQ105" s="149" t="s">
        <v>2749</v>
      </c>
      <c r="AR105" s="149" t="s">
        <v>2750</v>
      </c>
      <c r="AS105" s="149" t="s">
        <v>2287</v>
      </c>
      <c r="AT105" s="150">
        <v>42502</v>
      </c>
      <c r="AU105" s="79">
        <v>42506</v>
      </c>
      <c r="AV105" s="79">
        <v>42735</v>
      </c>
      <c r="AW105" s="47">
        <f t="shared" si="10"/>
        <v>229</v>
      </c>
      <c r="AX105" s="47"/>
      <c r="AY105" s="207" t="s">
        <v>2751</v>
      </c>
      <c r="AZ105" s="151">
        <f>LOOKUP(AY105,'SUPERVISIONES 2015'!$A$3:$B$1279,'SUPERVISIONES 2015'!$B$3:$B$1279)</f>
        <v>72277833</v>
      </c>
      <c r="BA105" s="208"/>
      <c r="BB105" s="153"/>
      <c r="BC105" s="153"/>
      <c r="BD105" s="154"/>
      <c r="BE105" s="209"/>
      <c r="BF105" s="153"/>
      <c r="BG105" s="154"/>
      <c r="BH105" s="155"/>
      <c r="BI105" s="156"/>
      <c r="BJ105" s="157"/>
      <c r="BK105" s="157"/>
      <c r="BL105" s="158"/>
      <c r="BM105" s="157"/>
      <c r="BN105" s="159"/>
      <c r="BO105" s="159"/>
      <c r="BP105" s="160"/>
      <c r="BQ105" s="161"/>
      <c r="BR105" s="162"/>
      <c r="BS105" s="161"/>
      <c r="BT105" s="163">
        <f t="shared" si="132"/>
        <v>0</v>
      </c>
      <c r="BU105" s="164">
        <f t="shared" si="11"/>
        <v>0</v>
      </c>
      <c r="BV105" s="165">
        <f t="shared" si="133"/>
        <v>215264000</v>
      </c>
      <c r="BW105" s="166"/>
      <c r="BX105" s="166"/>
      <c r="BY105" s="309"/>
      <c r="BZ105" s="166"/>
      <c r="CA105" s="154"/>
      <c r="CB105" s="157"/>
      <c r="CC105" s="156"/>
      <c r="CD105" s="156"/>
      <c r="CE105" s="156"/>
      <c r="CF105" s="157"/>
      <c r="CG105" s="192"/>
      <c r="CH105" s="192"/>
      <c r="CI105" s="193"/>
      <c r="CJ105" s="193"/>
      <c r="CK105" s="193"/>
      <c r="CL105" s="194"/>
      <c r="CM105" s="195">
        <f t="shared" si="134"/>
        <v>42735</v>
      </c>
      <c r="CN105" s="196"/>
      <c r="CO105" s="125"/>
      <c r="CP105" s="194"/>
      <c r="CQ105" s="197" t="e">
        <f>+SUMIFS(#REF!,#REF!,AG105)</f>
        <v>#REF!</v>
      </c>
      <c r="CR105" s="198" t="e">
        <f>+SUMIFS(#REF!,#REF!,BB105)+SUMIFS(#REF!,#REF!,BH105)+SUMIFS(#REF!,#REF!,BN105)</f>
        <v>#REF!</v>
      </c>
      <c r="CS105" s="199" t="e">
        <f t="shared" si="12"/>
        <v>#REF!</v>
      </c>
      <c r="CT105" s="200"/>
      <c r="CU105" s="201" t="str">
        <f t="shared" si="135"/>
        <v>EN EJECUCIÓN</v>
      </c>
      <c r="CV105" s="202"/>
      <c r="CW105" s="203">
        <f t="shared" si="136"/>
        <v>42506</v>
      </c>
      <c r="CX105" s="201">
        <f t="shared" si="140"/>
        <v>42735</v>
      </c>
      <c r="CY105" s="204">
        <f t="shared" si="127"/>
        <v>229</v>
      </c>
      <c r="CZ105" s="204">
        <f t="shared" si="142"/>
        <v>-229</v>
      </c>
      <c r="DA105" s="205">
        <f t="shared" si="14"/>
        <v>-100</v>
      </c>
      <c r="DB105" s="501"/>
      <c r="DC105" s="204">
        <f t="shared" si="15"/>
        <v>-100</v>
      </c>
      <c r="DD105" s="206" t="e">
        <f t="shared" si="16"/>
        <v>#REF!</v>
      </c>
    </row>
    <row r="106" spans="1:108" ht="51" hidden="1" x14ac:dyDescent="0.25">
      <c r="A106" s="521">
        <f t="shared" si="98"/>
        <v>0</v>
      </c>
      <c r="B106" s="133" t="s">
        <v>1654</v>
      </c>
      <c r="C106" s="441"/>
      <c r="D106" s="438">
        <v>9</v>
      </c>
      <c r="E106" s="79">
        <v>42459</v>
      </c>
      <c r="F106" s="118" t="s">
        <v>1628</v>
      </c>
      <c r="G106" s="118" t="s">
        <v>1629</v>
      </c>
      <c r="H106" s="119" t="s">
        <v>2028</v>
      </c>
      <c r="I106" s="119" t="s">
        <v>2028</v>
      </c>
      <c r="J106" s="136" t="s">
        <v>2644</v>
      </c>
      <c r="K106" s="137">
        <v>23</v>
      </c>
      <c r="L106" s="138">
        <v>432332</v>
      </c>
      <c r="M106" s="138" t="s">
        <v>2494</v>
      </c>
      <c r="N106" s="139">
        <v>98056000</v>
      </c>
      <c r="O106" s="53" t="s">
        <v>2645</v>
      </c>
      <c r="P106" s="140" t="s">
        <v>1553</v>
      </c>
      <c r="Q106" s="134" t="s">
        <v>2177</v>
      </c>
      <c r="R106" s="134" t="s">
        <v>2177</v>
      </c>
      <c r="S106" s="141"/>
      <c r="T106" s="142"/>
      <c r="U106" s="141"/>
      <c r="V106" s="500"/>
      <c r="X106" s="143"/>
      <c r="Y106" s="125"/>
      <c r="Z106" s="37"/>
      <c r="AA106" s="37"/>
      <c r="AB106" s="37"/>
      <c r="AC106" s="37"/>
      <c r="AD106" s="37"/>
      <c r="AE106" s="439"/>
      <c r="AF106" s="126"/>
      <c r="AG106" s="43"/>
      <c r="AH106" s="140"/>
      <c r="AI106" s="140"/>
      <c r="AJ106" s="43"/>
      <c r="AK106" s="440"/>
      <c r="AL106" s="235"/>
      <c r="AM106" s="139"/>
      <c r="AN106" s="139"/>
      <c r="AO106" s="139"/>
      <c r="AP106" s="48"/>
      <c r="AQ106" s="236"/>
      <c r="AR106" s="237"/>
      <c r="AS106" s="237"/>
      <c r="AT106" s="121"/>
      <c r="AU106" s="79"/>
      <c r="AV106" s="79"/>
      <c r="AW106" s="47"/>
      <c r="AX106" s="238"/>
      <c r="AY106" s="239"/>
      <c r="AZ106" s="240"/>
      <c r="BA106" s="142"/>
      <c r="BB106" s="143"/>
      <c r="BC106" s="143"/>
      <c r="BD106" s="125"/>
      <c r="BE106" s="196"/>
      <c r="BF106" s="143"/>
      <c r="BG106" s="125"/>
      <c r="BH106" s="241"/>
      <c r="BI106" s="143"/>
      <c r="BJ106" s="125"/>
      <c r="BK106" s="125"/>
      <c r="BL106" s="143"/>
      <c r="BM106" s="125"/>
      <c r="BN106" s="241"/>
      <c r="BO106" s="241"/>
      <c r="BP106" s="125"/>
      <c r="BQ106" s="125"/>
      <c r="BR106" s="143"/>
      <c r="BS106" s="125"/>
      <c r="BT106" s="242"/>
      <c r="BU106" s="242"/>
      <c r="BV106" s="242"/>
      <c r="BW106" s="243"/>
      <c r="BX106" s="243"/>
      <c r="BY106" s="126"/>
      <c r="BZ106" s="243"/>
      <c r="CA106" s="125"/>
      <c r="CB106" s="243"/>
      <c r="CC106" s="243"/>
      <c r="CD106" s="126"/>
      <c r="CE106" s="243"/>
      <c r="CF106" s="125"/>
      <c r="CG106" s="243"/>
      <c r="CH106" s="243"/>
      <c r="CI106" s="126"/>
      <c r="CJ106" s="243"/>
      <c r="CK106" s="125"/>
      <c r="CL106" s="245"/>
      <c r="CM106" s="143"/>
      <c r="CN106" s="196"/>
      <c r="CO106" s="125"/>
      <c r="CP106" s="245"/>
      <c r="CQ106" s="246"/>
      <c r="CR106" s="247"/>
      <c r="CS106" s="247"/>
      <c r="CT106" s="247"/>
      <c r="CU106" s="134"/>
      <c r="CV106" s="134"/>
      <c r="CW106" s="134"/>
      <c r="CX106" s="134"/>
      <c r="CY106" s="134"/>
      <c r="CZ106" s="139"/>
      <c r="DA106" s="248"/>
      <c r="DB106" s="134"/>
      <c r="DC106" s="139"/>
      <c r="DD106" s="249"/>
    </row>
    <row r="107" spans="1:108" s="130" customFormat="1" ht="93" hidden="1" customHeight="1" x14ac:dyDescent="0.25">
      <c r="A107" s="521">
        <f t="shared" si="98"/>
        <v>0</v>
      </c>
      <c r="B107" s="115" t="s">
        <v>1500</v>
      </c>
      <c r="C107" s="441" t="s">
        <v>2292</v>
      </c>
      <c r="D107" s="417">
        <v>10</v>
      </c>
      <c r="E107" s="79">
        <v>42460</v>
      </c>
      <c r="F107" s="118" t="s">
        <v>1628</v>
      </c>
      <c r="G107" s="118" t="s">
        <v>1629</v>
      </c>
      <c r="H107" s="119" t="s">
        <v>1621</v>
      </c>
      <c r="I107" s="119" t="s">
        <v>1578</v>
      </c>
      <c r="J107" s="28" t="s">
        <v>2293</v>
      </c>
      <c r="K107" s="127">
        <v>26</v>
      </c>
      <c r="L107" s="120" t="s">
        <v>2294</v>
      </c>
      <c r="M107" s="120" t="s">
        <v>2295</v>
      </c>
      <c r="N107" s="47">
        <v>117000000</v>
      </c>
      <c r="O107" s="46" t="s">
        <v>2296</v>
      </c>
      <c r="P107" s="121">
        <v>42458</v>
      </c>
      <c r="Q107" s="122" t="s">
        <v>1554</v>
      </c>
      <c r="R107" s="121" t="s">
        <v>1626</v>
      </c>
      <c r="S107" s="123"/>
      <c r="T107" s="124"/>
      <c r="U107" s="123"/>
      <c r="V107" s="500"/>
      <c r="W107" s="79"/>
      <c r="X107" s="79"/>
      <c r="Y107" s="125">
        <f t="shared" ref="Y107" si="147">W107-X107</f>
        <v>0</v>
      </c>
      <c r="Z107" s="119" t="s">
        <v>2297</v>
      </c>
      <c r="AA107" s="119" t="s">
        <v>2298</v>
      </c>
      <c r="AB107" s="119" t="s">
        <v>2010</v>
      </c>
      <c r="AC107" s="119" t="s">
        <v>2010</v>
      </c>
      <c r="AD107" s="239"/>
      <c r="AE107" s="146"/>
      <c r="AF107" s="126"/>
      <c r="AG107" s="127"/>
      <c r="AH107" s="79"/>
      <c r="AI107" s="308"/>
      <c r="AJ107" s="33"/>
      <c r="AK107" s="51"/>
      <c r="AL107" s="47"/>
      <c r="AM107" s="47"/>
      <c r="AN107" s="125"/>
      <c r="AO107" s="125">
        <f t="shared" ref="AO107:AO126" si="148">+AM107+AN107</f>
        <v>0</v>
      </c>
      <c r="AP107" s="148" t="s">
        <v>2299</v>
      </c>
      <c r="AQ107" s="442" t="s">
        <v>2300</v>
      </c>
      <c r="AR107" s="429" t="s">
        <v>2301</v>
      </c>
      <c r="AS107" s="429"/>
      <c r="AT107" s="429"/>
      <c r="AU107" s="79"/>
      <c r="AV107" s="79">
        <v>42735</v>
      </c>
      <c r="AW107" s="47">
        <f t="shared" ref="AW107" si="149">AV107-AU107</f>
        <v>42735</v>
      </c>
      <c r="AX107" s="47"/>
      <c r="AY107" s="415"/>
      <c r="AZ107" s="151"/>
      <c r="BA107" s="208"/>
      <c r="BB107" s="153"/>
      <c r="BC107" s="153"/>
      <c r="BD107" s="154"/>
      <c r="BE107" s="209"/>
      <c r="BF107" s="153"/>
      <c r="BG107" s="154"/>
      <c r="BH107" s="155"/>
      <c r="BI107" s="156"/>
      <c r="BJ107" s="157"/>
      <c r="BK107" s="157"/>
      <c r="BL107" s="158"/>
      <c r="BM107" s="157"/>
      <c r="BN107" s="159"/>
      <c r="BO107" s="159"/>
      <c r="BP107" s="160"/>
      <c r="BQ107" s="161"/>
      <c r="BR107" s="162"/>
      <c r="BS107" s="161"/>
      <c r="BT107" s="163">
        <f t="shared" ref="BT107" si="150">+AN107</f>
        <v>0</v>
      </c>
      <c r="BU107" s="164">
        <f t="shared" ref="BU107" si="151">+BD107+BJ107+BP107+BT107</f>
        <v>0</v>
      </c>
      <c r="BV107" s="165">
        <f t="shared" ref="BV107" si="152">+AO107+BU107</f>
        <v>0</v>
      </c>
      <c r="BW107" s="166"/>
      <c r="BX107" s="166"/>
      <c r="BY107" s="309"/>
      <c r="BZ107" s="166"/>
      <c r="CA107" s="154"/>
      <c r="CB107" s="157"/>
      <c r="CC107" s="156"/>
      <c r="CD107" s="156"/>
      <c r="CE107" s="156"/>
      <c r="CF107" s="157"/>
      <c r="CG107" s="192"/>
      <c r="CH107" s="192"/>
      <c r="CI107" s="193"/>
      <c r="CJ107" s="193"/>
      <c r="CK107" s="193"/>
      <c r="CL107" s="194"/>
      <c r="CM107" s="195">
        <f t="shared" ref="CM107" si="153">+IF(BX107&gt;AV107,IF(CC107&gt;BX107,IF(CH107&gt;CC107,CH107,CC107),BX107),AV107)</f>
        <v>42735</v>
      </c>
      <c r="CN107" s="196"/>
      <c r="CO107" s="125"/>
      <c r="CP107" s="194"/>
      <c r="CQ107" s="197" t="e">
        <f>+SUMIFS(#REF!,#REF!,AG107)</f>
        <v>#REF!</v>
      </c>
      <c r="CR107" s="198" t="e">
        <f>+SUMIFS(#REF!,#REF!,BB107)+SUMIFS(#REF!,#REF!,BH107)+SUMIFS(#REF!,#REF!,BN107)</f>
        <v>#REF!</v>
      </c>
      <c r="CS107" s="199" t="e">
        <f t="shared" ref="CS107" si="154">+(CQ107+CR107)/BV107</f>
        <v>#REF!</v>
      </c>
      <c r="CT107" s="200"/>
      <c r="CU107" s="201" t="str">
        <f t="shared" ref="CU107" si="155">+R107</f>
        <v>PUBLICACIÓN PROYECTO PLIEGOS</v>
      </c>
      <c r="CV107" s="202"/>
      <c r="CW107" s="203">
        <f t="shared" ref="CW107" si="156">+AU107</f>
        <v>0</v>
      </c>
      <c r="CX107" s="201">
        <f t="shared" ref="CX107" si="157">+CM107</f>
        <v>42735</v>
      </c>
      <c r="CY107" s="204">
        <f t="shared" ref="CY107" si="158">+CX107-CW107</f>
        <v>42735</v>
      </c>
      <c r="CZ107" s="204">
        <f t="shared" ref="CZ107" si="159">+$DB$1-CW107</f>
        <v>42277</v>
      </c>
      <c r="DA107" s="205">
        <f t="shared" ref="DA107" si="160">+IF(CZ107&gt;=CY107,100,(CZ107/CY107)*100)</f>
        <v>98.928278928278928</v>
      </c>
      <c r="DB107" s="501"/>
      <c r="DC107" s="204">
        <f t="shared" ref="DC107" si="161">+DA107</f>
        <v>98.928278928278928</v>
      </c>
      <c r="DD107" s="206" t="e">
        <f t="shared" ref="DD107" si="162">+CS107</f>
        <v>#REF!</v>
      </c>
    </row>
    <row r="108" spans="1:108" ht="36.75" hidden="1" customHeight="1" x14ac:dyDescent="0.25">
      <c r="A108" s="521">
        <f t="shared" si="98"/>
        <v>0</v>
      </c>
      <c r="B108" s="133" t="s">
        <v>1653</v>
      </c>
      <c r="C108" s="441" t="s">
        <v>2255</v>
      </c>
      <c r="D108" s="438">
        <v>11</v>
      </c>
      <c r="E108" s="79">
        <v>42459</v>
      </c>
      <c r="F108" s="51" t="s">
        <v>1628</v>
      </c>
      <c r="G108" s="51" t="s">
        <v>1629</v>
      </c>
      <c r="H108" s="51" t="s">
        <v>2010</v>
      </c>
      <c r="I108" s="51" t="s">
        <v>2228</v>
      </c>
      <c r="J108" s="136" t="s">
        <v>2256</v>
      </c>
      <c r="K108" s="137">
        <v>27</v>
      </c>
      <c r="L108" s="138">
        <v>321016</v>
      </c>
      <c r="M108" s="138" t="s">
        <v>2257</v>
      </c>
      <c r="N108" s="139">
        <v>56452825</v>
      </c>
      <c r="O108" s="53" t="s">
        <v>2258</v>
      </c>
      <c r="P108" s="140" t="s">
        <v>1553</v>
      </c>
      <c r="Q108" s="134" t="s">
        <v>1554</v>
      </c>
      <c r="R108" s="134"/>
      <c r="S108" s="141"/>
      <c r="T108" s="142"/>
      <c r="U108" s="141"/>
      <c r="V108" s="500"/>
      <c r="X108" s="143"/>
      <c r="Y108" s="125"/>
      <c r="Z108" s="37"/>
      <c r="AA108" s="37"/>
      <c r="AB108" s="37"/>
      <c r="AC108" s="37"/>
      <c r="AD108" s="239"/>
      <c r="AE108" s="439"/>
      <c r="AF108" s="126"/>
      <c r="AG108" s="43"/>
      <c r="AH108" s="140"/>
      <c r="AI108" s="140"/>
      <c r="AJ108" s="43"/>
      <c r="AK108" s="440"/>
      <c r="AL108" s="235"/>
      <c r="AM108" s="139"/>
      <c r="AN108" s="139"/>
      <c r="AO108" s="125">
        <f t="shared" si="148"/>
        <v>0</v>
      </c>
      <c r="AP108" s="48"/>
      <c r="AQ108" s="236"/>
      <c r="AR108" s="237"/>
      <c r="AS108" s="237"/>
      <c r="AT108" s="121"/>
      <c r="AU108" s="79"/>
      <c r="AV108" s="79"/>
      <c r="AW108" s="47"/>
      <c r="AX108" s="238"/>
      <c r="AY108" s="239"/>
      <c r="AZ108" s="240"/>
      <c r="BA108" s="142"/>
      <c r="BB108" s="143"/>
      <c r="BC108" s="143"/>
      <c r="BD108" s="125"/>
      <c r="BE108" s="196"/>
      <c r="BF108" s="143"/>
      <c r="BG108" s="125"/>
      <c r="BH108" s="241"/>
      <c r="BI108" s="143"/>
      <c r="BJ108" s="125"/>
      <c r="BK108" s="125"/>
      <c r="BL108" s="143"/>
      <c r="BM108" s="125"/>
      <c r="BN108" s="241"/>
      <c r="BO108" s="241"/>
      <c r="BP108" s="125"/>
      <c r="BQ108" s="125"/>
      <c r="BR108" s="143"/>
      <c r="BS108" s="125"/>
      <c r="BT108" s="242"/>
      <c r="BU108" s="242"/>
      <c r="BV108" s="242"/>
      <c r="BW108" s="243"/>
      <c r="BX108" s="243"/>
      <c r="BY108" s="126"/>
      <c r="BZ108" s="243"/>
      <c r="CA108" s="125"/>
      <c r="CB108" s="243"/>
      <c r="CC108" s="243"/>
      <c r="CD108" s="126"/>
      <c r="CE108" s="243"/>
      <c r="CF108" s="125"/>
      <c r="CG108" s="243"/>
      <c r="CH108" s="243"/>
      <c r="CI108" s="126"/>
      <c r="CJ108" s="243"/>
      <c r="CK108" s="125"/>
      <c r="CL108" s="245"/>
      <c r="CM108" s="143"/>
      <c r="CN108" s="196"/>
      <c r="CO108" s="125"/>
      <c r="CP108" s="245"/>
      <c r="CQ108" s="246"/>
      <c r="CR108" s="247"/>
      <c r="CS108" s="247"/>
      <c r="CT108" s="247"/>
      <c r="CU108" s="134"/>
      <c r="CV108" s="134"/>
      <c r="CW108" s="134"/>
      <c r="CX108" s="134"/>
      <c r="CY108" s="134"/>
      <c r="CZ108" s="139"/>
      <c r="DA108" s="248"/>
      <c r="DB108" s="134"/>
      <c r="DC108" s="139"/>
      <c r="DD108" s="249"/>
    </row>
    <row r="109" spans="1:108" s="130" customFormat="1" ht="60" hidden="1" customHeight="1" x14ac:dyDescent="0.25">
      <c r="A109" s="521">
        <f t="shared" si="98"/>
        <v>7263</v>
      </c>
      <c r="B109" s="115" t="s">
        <v>2319</v>
      </c>
      <c r="C109" s="116" t="s">
        <v>2320</v>
      </c>
      <c r="D109" s="416" t="s">
        <v>2321</v>
      </c>
      <c r="E109" s="79">
        <v>42440</v>
      </c>
      <c r="F109" s="51" t="s">
        <v>1628</v>
      </c>
      <c r="G109" s="118" t="s">
        <v>2017</v>
      </c>
      <c r="H109" s="48" t="s">
        <v>2000</v>
      </c>
      <c r="I109" s="48" t="s">
        <v>2000</v>
      </c>
      <c r="J109" s="28" t="s">
        <v>2322</v>
      </c>
      <c r="K109" s="61" t="s">
        <v>2323</v>
      </c>
      <c r="L109" s="120">
        <v>91111703</v>
      </c>
      <c r="M109" s="54" t="s">
        <v>2324</v>
      </c>
      <c r="N109" s="47">
        <v>4485922</v>
      </c>
      <c r="O109" s="47" t="s">
        <v>2325</v>
      </c>
      <c r="P109" s="47" t="s">
        <v>2105</v>
      </c>
      <c r="Q109" s="122" t="s">
        <v>1488</v>
      </c>
      <c r="R109" s="121" t="s">
        <v>1489</v>
      </c>
      <c r="S109" s="123"/>
      <c r="T109" s="124"/>
      <c r="U109" s="123"/>
      <c r="V109" s="500">
        <v>7263</v>
      </c>
      <c r="W109" s="79">
        <v>42440</v>
      </c>
      <c r="X109" s="79">
        <v>42440</v>
      </c>
      <c r="Y109" s="125">
        <f t="shared" ref="Y109:Y115" si="163">W109-X109</f>
        <v>0</v>
      </c>
      <c r="Z109" s="48" t="s">
        <v>1919</v>
      </c>
      <c r="AA109" s="119" t="s">
        <v>2326</v>
      </c>
      <c r="AB109" s="48" t="s">
        <v>2010</v>
      </c>
      <c r="AC109" s="48" t="s">
        <v>2010</v>
      </c>
      <c r="AD109" s="51" t="s">
        <v>2327</v>
      </c>
      <c r="AE109" s="146">
        <v>4137729</v>
      </c>
      <c r="AF109" s="126" t="s">
        <v>1821</v>
      </c>
      <c r="AG109" s="127">
        <v>57716</v>
      </c>
      <c r="AH109" s="79">
        <v>42440</v>
      </c>
      <c r="AI109" s="308" t="s">
        <v>1594</v>
      </c>
      <c r="AJ109" s="35">
        <v>460000441</v>
      </c>
      <c r="AK109" s="51" t="s">
        <v>1902</v>
      </c>
      <c r="AL109" s="47"/>
      <c r="AM109" s="47">
        <v>4485922</v>
      </c>
      <c r="AN109" s="125"/>
      <c r="AO109" s="125">
        <f t="shared" si="148"/>
        <v>4485922</v>
      </c>
      <c r="AP109" s="148" t="s">
        <v>22</v>
      </c>
      <c r="AQ109" s="149" t="s">
        <v>68</v>
      </c>
      <c r="AR109" s="149" t="s">
        <v>68</v>
      </c>
      <c r="AS109" s="149" t="s">
        <v>68</v>
      </c>
      <c r="AT109" s="150" t="s">
        <v>68</v>
      </c>
      <c r="AU109" s="79">
        <v>42440</v>
      </c>
      <c r="AV109" s="79">
        <v>42489</v>
      </c>
      <c r="AW109" s="47">
        <f t="shared" ref="AW109:AW115" si="164">AV109-AU109</f>
        <v>49</v>
      </c>
      <c r="AX109" s="47"/>
      <c r="AY109" s="207" t="s">
        <v>2319</v>
      </c>
      <c r="AZ109" s="151">
        <f>LOOKUP(AY109,'SUPERVISIONES 2015'!$A$3:$B$1279,'SUPERVISIONES 2015'!$B$3:$B$1279)</f>
        <v>3085927</v>
      </c>
      <c r="BA109" s="208"/>
      <c r="BB109" s="153"/>
      <c r="BC109" s="153"/>
      <c r="BD109" s="154"/>
      <c r="BE109" s="209"/>
      <c r="BF109" s="153"/>
      <c r="BG109" s="154"/>
      <c r="BH109" s="155"/>
      <c r="BI109" s="156"/>
      <c r="BJ109" s="157"/>
      <c r="BK109" s="157"/>
      <c r="BL109" s="158"/>
      <c r="BM109" s="157"/>
      <c r="BN109" s="159"/>
      <c r="BO109" s="159"/>
      <c r="BP109" s="160"/>
      <c r="BQ109" s="161"/>
      <c r="BR109" s="162"/>
      <c r="BS109" s="161"/>
      <c r="BT109" s="163">
        <f t="shared" ref="BT109:BT115" si="165">+AN109</f>
        <v>0</v>
      </c>
      <c r="BU109" s="164">
        <f t="shared" ref="BU109:BU115" si="166">+BD109+BJ109+BP109+BT109</f>
        <v>0</v>
      </c>
      <c r="BV109" s="165">
        <f t="shared" ref="BV109:BV115" si="167">+AO109+BU109</f>
        <v>4485922</v>
      </c>
      <c r="BW109" s="166"/>
      <c r="BX109" s="166"/>
      <c r="BY109" s="309"/>
      <c r="BZ109" s="166"/>
      <c r="CA109" s="154"/>
      <c r="CB109" s="157"/>
      <c r="CC109" s="156"/>
      <c r="CD109" s="156"/>
      <c r="CE109" s="156"/>
      <c r="CF109" s="157"/>
      <c r="CG109" s="192"/>
      <c r="CH109" s="192"/>
      <c r="CI109" s="193"/>
      <c r="CJ109" s="193"/>
      <c r="CK109" s="193"/>
      <c r="CL109" s="194"/>
      <c r="CM109" s="195">
        <f t="shared" ref="CM109:CM115" si="168">+IF(BX109&gt;AV109,IF(CC109&gt;BX109,IF(CH109&gt;CC109,CH109,CC109),BX109),AV109)</f>
        <v>42489</v>
      </c>
      <c r="CN109" s="196"/>
      <c r="CO109" s="125"/>
      <c r="CP109" s="194"/>
      <c r="CQ109" s="197" t="e">
        <f>+SUMIFS(#REF!,#REF!,AG109)</f>
        <v>#REF!</v>
      </c>
      <c r="CR109" s="198" t="e">
        <f>+SUMIFS(#REF!,#REF!,BB109)+SUMIFS(#REF!,#REF!,BH109)+SUMIFS(#REF!,#REF!,BN109)</f>
        <v>#REF!</v>
      </c>
      <c r="CS109" s="199" t="e">
        <f t="shared" ref="CS109:CS115" si="169">+(CQ109+CR109)/BV109</f>
        <v>#REF!</v>
      </c>
      <c r="CT109" s="200"/>
      <c r="CU109" s="201" t="str">
        <f t="shared" ref="CU109:CU115" si="170">+R109</f>
        <v>EJECUCIÓN</v>
      </c>
      <c r="CV109" s="202"/>
      <c r="CW109" s="203">
        <f t="shared" ref="CW109:CW115" si="171">+AU109</f>
        <v>42440</v>
      </c>
      <c r="CX109" s="201">
        <f t="shared" ref="CX109:CX115" si="172">+CM109</f>
        <v>42489</v>
      </c>
      <c r="CY109" s="204">
        <f t="shared" ref="CY109:CY115" si="173">+CX109-CW109</f>
        <v>49</v>
      </c>
      <c r="CZ109" s="204">
        <f t="shared" ref="CZ109:CZ115" si="174">+$DB$1-CW109</f>
        <v>-163</v>
      </c>
      <c r="DA109" s="205">
        <f t="shared" ref="DA109:DA115" si="175">+IF(CZ109&gt;=CY109,100,(CZ109/CY109)*100)</f>
        <v>-332.65306122448976</v>
      </c>
      <c r="DB109" s="261"/>
      <c r="DC109" s="204">
        <f t="shared" ref="DC109:DC115" si="176">+DA109</f>
        <v>-332.65306122448976</v>
      </c>
      <c r="DD109" s="206" t="e">
        <f t="shared" ref="DD109:DD115" si="177">+CS109</f>
        <v>#REF!</v>
      </c>
    </row>
    <row r="110" spans="1:108" s="130" customFormat="1" ht="60" hidden="1" customHeight="1" x14ac:dyDescent="0.25">
      <c r="A110" s="521">
        <f t="shared" si="98"/>
        <v>7264</v>
      </c>
      <c r="B110" s="115" t="s">
        <v>2319</v>
      </c>
      <c r="C110" s="116" t="s">
        <v>2328</v>
      </c>
      <c r="D110" s="443" t="s">
        <v>2329</v>
      </c>
      <c r="E110" s="79">
        <v>42440</v>
      </c>
      <c r="F110" s="51" t="s">
        <v>1628</v>
      </c>
      <c r="G110" s="118" t="s">
        <v>2017</v>
      </c>
      <c r="H110" s="48" t="s">
        <v>2000</v>
      </c>
      <c r="I110" s="48" t="s">
        <v>2000</v>
      </c>
      <c r="J110" s="28" t="s">
        <v>2322</v>
      </c>
      <c r="K110" s="61" t="s">
        <v>2323</v>
      </c>
      <c r="L110" s="120">
        <v>91111703</v>
      </c>
      <c r="M110" s="54" t="s">
        <v>2324</v>
      </c>
      <c r="N110" s="47">
        <v>730800</v>
      </c>
      <c r="O110" s="47" t="s">
        <v>2325</v>
      </c>
      <c r="P110" s="47" t="s">
        <v>2105</v>
      </c>
      <c r="Q110" s="122" t="s">
        <v>1488</v>
      </c>
      <c r="R110" s="121" t="s">
        <v>1489</v>
      </c>
      <c r="S110" s="123"/>
      <c r="T110" s="124"/>
      <c r="U110" s="123"/>
      <c r="V110" s="500">
        <v>7264</v>
      </c>
      <c r="W110" s="79">
        <v>42440</v>
      </c>
      <c r="X110" s="79">
        <v>42440</v>
      </c>
      <c r="Y110" s="125">
        <f t="shared" si="163"/>
        <v>0</v>
      </c>
      <c r="Z110" s="48" t="s">
        <v>1919</v>
      </c>
      <c r="AA110" s="119" t="s">
        <v>2326</v>
      </c>
      <c r="AB110" s="48" t="s">
        <v>2010</v>
      </c>
      <c r="AC110" s="48" t="s">
        <v>2010</v>
      </c>
      <c r="AD110" s="51" t="s">
        <v>2330</v>
      </c>
      <c r="AE110" s="146">
        <v>805022296</v>
      </c>
      <c r="AF110" s="126"/>
      <c r="AG110" s="127">
        <v>57816</v>
      </c>
      <c r="AH110" s="79">
        <v>42440</v>
      </c>
      <c r="AI110" s="308" t="s">
        <v>1594</v>
      </c>
      <c r="AJ110" s="35">
        <v>37837867622</v>
      </c>
      <c r="AK110" s="51" t="s">
        <v>1513</v>
      </c>
      <c r="AL110" s="47"/>
      <c r="AM110" s="47">
        <v>730800</v>
      </c>
      <c r="AN110" s="125"/>
      <c r="AO110" s="125">
        <f t="shared" si="148"/>
        <v>730800</v>
      </c>
      <c r="AP110" s="148" t="s">
        <v>22</v>
      </c>
      <c r="AQ110" s="149" t="s">
        <v>68</v>
      </c>
      <c r="AR110" s="149" t="s">
        <v>68</v>
      </c>
      <c r="AS110" s="149" t="s">
        <v>68</v>
      </c>
      <c r="AT110" s="150" t="s">
        <v>68</v>
      </c>
      <c r="AU110" s="79">
        <v>42440</v>
      </c>
      <c r="AV110" s="79">
        <v>42489</v>
      </c>
      <c r="AW110" s="47">
        <f t="shared" si="164"/>
        <v>49</v>
      </c>
      <c r="AX110" s="47"/>
      <c r="AY110" s="207" t="s">
        <v>2319</v>
      </c>
      <c r="AZ110" s="151">
        <f>LOOKUP(AY110,'SUPERVISIONES 2015'!$A$3:$B$1279,'SUPERVISIONES 2015'!$B$3:$B$1279)</f>
        <v>3085927</v>
      </c>
      <c r="BA110" s="208"/>
      <c r="BB110" s="153"/>
      <c r="BC110" s="153"/>
      <c r="BD110" s="154"/>
      <c r="BE110" s="209"/>
      <c r="BF110" s="153"/>
      <c r="BG110" s="154"/>
      <c r="BH110" s="155"/>
      <c r="BI110" s="156"/>
      <c r="BJ110" s="157"/>
      <c r="BK110" s="157"/>
      <c r="BL110" s="158"/>
      <c r="BM110" s="157"/>
      <c r="BN110" s="159"/>
      <c r="BO110" s="159"/>
      <c r="BP110" s="160"/>
      <c r="BQ110" s="161"/>
      <c r="BR110" s="162"/>
      <c r="BS110" s="161"/>
      <c r="BT110" s="163">
        <f t="shared" si="165"/>
        <v>0</v>
      </c>
      <c r="BU110" s="164">
        <f t="shared" si="166"/>
        <v>0</v>
      </c>
      <c r="BV110" s="165">
        <f t="shared" si="167"/>
        <v>730800</v>
      </c>
      <c r="BW110" s="166"/>
      <c r="BX110" s="166"/>
      <c r="BY110" s="309"/>
      <c r="BZ110" s="166"/>
      <c r="CA110" s="154"/>
      <c r="CB110" s="157"/>
      <c r="CC110" s="156"/>
      <c r="CD110" s="156"/>
      <c r="CE110" s="156"/>
      <c r="CF110" s="157"/>
      <c r="CG110" s="192"/>
      <c r="CH110" s="192"/>
      <c r="CI110" s="193"/>
      <c r="CJ110" s="193"/>
      <c r="CK110" s="193"/>
      <c r="CL110" s="194"/>
      <c r="CM110" s="195">
        <f t="shared" si="168"/>
        <v>42489</v>
      </c>
      <c r="CN110" s="196"/>
      <c r="CO110" s="125"/>
      <c r="CP110" s="194"/>
      <c r="CQ110" s="197" t="e">
        <f>+SUMIFS(#REF!,#REF!,AG110)</f>
        <v>#REF!</v>
      </c>
      <c r="CR110" s="198" t="e">
        <f>+SUMIFS(#REF!,#REF!,BB110)+SUMIFS(#REF!,#REF!,BH110)+SUMIFS(#REF!,#REF!,BN110)</f>
        <v>#REF!</v>
      </c>
      <c r="CS110" s="199" t="e">
        <f t="shared" si="169"/>
        <v>#REF!</v>
      </c>
      <c r="CT110" s="200"/>
      <c r="CU110" s="201" t="str">
        <f t="shared" si="170"/>
        <v>EJECUCIÓN</v>
      </c>
      <c r="CV110" s="202"/>
      <c r="CW110" s="203">
        <f t="shared" si="171"/>
        <v>42440</v>
      </c>
      <c r="CX110" s="201">
        <f t="shared" si="172"/>
        <v>42489</v>
      </c>
      <c r="CY110" s="204">
        <f t="shared" si="173"/>
        <v>49</v>
      </c>
      <c r="CZ110" s="204">
        <f t="shared" si="174"/>
        <v>-163</v>
      </c>
      <c r="DA110" s="205">
        <f t="shared" si="175"/>
        <v>-332.65306122448976</v>
      </c>
      <c r="DB110" s="261"/>
      <c r="DC110" s="204">
        <f t="shared" si="176"/>
        <v>-332.65306122448976</v>
      </c>
      <c r="DD110" s="206" t="e">
        <f t="shared" si="177"/>
        <v>#REF!</v>
      </c>
    </row>
    <row r="111" spans="1:108" s="130" customFormat="1" ht="60" hidden="1" customHeight="1" x14ac:dyDescent="0.25">
      <c r="A111" s="521">
        <f t="shared" si="98"/>
        <v>7265</v>
      </c>
      <c r="B111" s="115" t="s">
        <v>2319</v>
      </c>
      <c r="C111" s="116" t="s">
        <v>2331</v>
      </c>
      <c r="D111" s="443">
        <v>14864</v>
      </c>
      <c r="E111" s="79">
        <v>42440</v>
      </c>
      <c r="F111" s="51" t="s">
        <v>1628</v>
      </c>
      <c r="G111" s="118" t="s">
        <v>2017</v>
      </c>
      <c r="H111" s="48" t="s">
        <v>2000</v>
      </c>
      <c r="I111" s="48" t="s">
        <v>2000</v>
      </c>
      <c r="J111" s="28" t="s">
        <v>2322</v>
      </c>
      <c r="K111" s="61" t="s">
        <v>2323</v>
      </c>
      <c r="L111" s="120">
        <v>91111703</v>
      </c>
      <c r="M111" s="54" t="s">
        <v>2324</v>
      </c>
      <c r="N111" s="47">
        <v>556800</v>
      </c>
      <c r="O111" s="47" t="s">
        <v>2325</v>
      </c>
      <c r="P111" s="47" t="s">
        <v>2105</v>
      </c>
      <c r="Q111" s="122" t="s">
        <v>1488</v>
      </c>
      <c r="R111" s="121" t="s">
        <v>1489</v>
      </c>
      <c r="S111" s="123"/>
      <c r="T111" s="124"/>
      <c r="U111" s="123"/>
      <c r="V111" s="500">
        <v>7265</v>
      </c>
      <c r="W111" s="79">
        <v>42440</v>
      </c>
      <c r="X111" s="79">
        <v>42440</v>
      </c>
      <c r="Y111" s="125">
        <f t="shared" si="163"/>
        <v>0</v>
      </c>
      <c r="Z111" s="48" t="s">
        <v>1919</v>
      </c>
      <c r="AA111" s="119" t="s">
        <v>2326</v>
      </c>
      <c r="AB111" s="48" t="s">
        <v>2010</v>
      </c>
      <c r="AC111" s="48" t="s">
        <v>2010</v>
      </c>
      <c r="AD111" s="51" t="s">
        <v>2330</v>
      </c>
      <c r="AE111" s="146">
        <v>805022296</v>
      </c>
      <c r="AF111" s="126"/>
      <c r="AG111" s="127">
        <v>57816</v>
      </c>
      <c r="AH111" s="79">
        <v>42440</v>
      </c>
      <c r="AI111" s="308" t="s">
        <v>1594</v>
      </c>
      <c r="AJ111" s="35">
        <v>37837867622</v>
      </c>
      <c r="AK111" s="51" t="s">
        <v>1513</v>
      </c>
      <c r="AL111" s="47"/>
      <c r="AM111" s="47">
        <v>556800</v>
      </c>
      <c r="AN111" s="125"/>
      <c r="AO111" s="125">
        <f t="shared" si="148"/>
        <v>556800</v>
      </c>
      <c r="AP111" s="148" t="s">
        <v>22</v>
      </c>
      <c r="AQ111" s="149" t="s">
        <v>68</v>
      </c>
      <c r="AR111" s="149" t="s">
        <v>68</v>
      </c>
      <c r="AS111" s="149" t="s">
        <v>68</v>
      </c>
      <c r="AT111" s="150" t="s">
        <v>68</v>
      </c>
      <c r="AU111" s="79">
        <v>42440</v>
      </c>
      <c r="AV111" s="79">
        <v>42489</v>
      </c>
      <c r="AW111" s="47">
        <f t="shared" si="164"/>
        <v>49</v>
      </c>
      <c r="AX111" s="47"/>
      <c r="AY111" s="207" t="s">
        <v>2319</v>
      </c>
      <c r="AZ111" s="151">
        <f>LOOKUP(AY111,'SUPERVISIONES 2015'!$A$3:$B$1279,'SUPERVISIONES 2015'!$B$3:$B$1279)</f>
        <v>3085927</v>
      </c>
      <c r="BA111" s="208"/>
      <c r="BB111" s="153"/>
      <c r="BC111" s="153"/>
      <c r="BD111" s="154"/>
      <c r="BE111" s="209"/>
      <c r="BF111" s="153"/>
      <c r="BG111" s="154"/>
      <c r="BH111" s="155"/>
      <c r="BI111" s="156"/>
      <c r="BJ111" s="157"/>
      <c r="BK111" s="157"/>
      <c r="BL111" s="158"/>
      <c r="BM111" s="157"/>
      <c r="BN111" s="159"/>
      <c r="BO111" s="159"/>
      <c r="BP111" s="160"/>
      <c r="BQ111" s="161"/>
      <c r="BR111" s="162"/>
      <c r="BS111" s="161"/>
      <c r="BT111" s="163">
        <f t="shared" si="165"/>
        <v>0</v>
      </c>
      <c r="BU111" s="164">
        <f t="shared" si="166"/>
        <v>0</v>
      </c>
      <c r="BV111" s="165">
        <f t="shared" si="167"/>
        <v>556800</v>
      </c>
      <c r="BW111" s="166"/>
      <c r="BX111" s="166"/>
      <c r="BY111" s="309"/>
      <c r="BZ111" s="166"/>
      <c r="CA111" s="154"/>
      <c r="CB111" s="157"/>
      <c r="CC111" s="156"/>
      <c r="CD111" s="156"/>
      <c r="CE111" s="156"/>
      <c r="CF111" s="157"/>
      <c r="CG111" s="192"/>
      <c r="CH111" s="192"/>
      <c r="CI111" s="193"/>
      <c r="CJ111" s="193"/>
      <c r="CK111" s="193"/>
      <c r="CL111" s="194"/>
      <c r="CM111" s="195">
        <f t="shared" si="168"/>
        <v>42489</v>
      </c>
      <c r="CN111" s="196"/>
      <c r="CO111" s="125"/>
      <c r="CP111" s="194"/>
      <c r="CQ111" s="197" t="e">
        <f>+SUMIFS(#REF!,#REF!,AG111)</f>
        <v>#REF!</v>
      </c>
      <c r="CR111" s="198" t="e">
        <f>+SUMIFS(#REF!,#REF!,BB111)+SUMIFS(#REF!,#REF!,BH111)+SUMIFS(#REF!,#REF!,BN111)</f>
        <v>#REF!</v>
      </c>
      <c r="CS111" s="199" t="e">
        <f t="shared" si="169"/>
        <v>#REF!</v>
      </c>
      <c r="CT111" s="200"/>
      <c r="CU111" s="201" t="str">
        <f t="shared" si="170"/>
        <v>EJECUCIÓN</v>
      </c>
      <c r="CV111" s="202"/>
      <c r="CW111" s="203">
        <f t="shared" si="171"/>
        <v>42440</v>
      </c>
      <c r="CX111" s="201">
        <f t="shared" si="172"/>
        <v>42489</v>
      </c>
      <c r="CY111" s="204">
        <f t="shared" si="173"/>
        <v>49</v>
      </c>
      <c r="CZ111" s="204">
        <f t="shared" si="174"/>
        <v>-163</v>
      </c>
      <c r="DA111" s="205">
        <f t="shared" si="175"/>
        <v>-332.65306122448976</v>
      </c>
      <c r="DB111" s="261"/>
      <c r="DC111" s="204">
        <f t="shared" si="176"/>
        <v>-332.65306122448976</v>
      </c>
      <c r="DD111" s="206" t="e">
        <f t="shared" si="177"/>
        <v>#REF!</v>
      </c>
    </row>
    <row r="112" spans="1:108" s="130" customFormat="1" ht="60" hidden="1" customHeight="1" x14ac:dyDescent="0.25">
      <c r="A112" s="521">
        <f t="shared" si="98"/>
        <v>7266</v>
      </c>
      <c r="B112" s="115" t="s">
        <v>2319</v>
      </c>
      <c r="C112" s="116" t="s">
        <v>2332</v>
      </c>
      <c r="D112" s="443">
        <v>14863</v>
      </c>
      <c r="E112" s="79">
        <v>42440</v>
      </c>
      <c r="F112" s="51" t="s">
        <v>1628</v>
      </c>
      <c r="G112" s="118" t="s">
        <v>2017</v>
      </c>
      <c r="H112" s="48" t="s">
        <v>2000</v>
      </c>
      <c r="I112" s="48" t="s">
        <v>2000</v>
      </c>
      <c r="J112" s="28" t="s">
        <v>2322</v>
      </c>
      <c r="K112" s="61" t="s">
        <v>2323</v>
      </c>
      <c r="L112" s="120">
        <v>91111703</v>
      </c>
      <c r="M112" s="54" t="s">
        <v>2324</v>
      </c>
      <c r="N112" s="47">
        <v>1448701</v>
      </c>
      <c r="O112" s="47" t="s">
        <v>2325</v>
      </c>
      <c r="P112" s="47" t="s">
        <v>2105</v>
      </c>
      <c r="Q112" s="122" t="s">
        <v>1488</v>
      </c>
      <c r="R112" s="121" t="s">
        <v>1489</v>
      </c>
      <c r="S112" s="123"/>
      <c r="T112" s="124"/>
      <c r="U112" s="123"/>
      <c r="V112" s="500">
        <v>7266</v>
      </c>
      <c r="W112" s="79">
        <v>42440</v>
      </c>
      <c r="X112" s="79">
        <v>42440</v>
      </c>
      <c r="Y112" s="125">
        <f t="shared" si="163"/>
        <v>0</v>
      </c>
      <c r="Z112" s="48" t="s">
        <v>1919</v>
      </c>
      <c r="AA112" s="119" t="s">
        <v>2326</v>
      </c>
      <c r="AB112" s="48" t="s">
        <v>2010</v>
      </c>
      <c r="AC112" s="48" t="s">
        <v>2010</v>
      </c>
      <c r="AD112" s="51" t="s">
        <v>2327</v>
      </c>
      <c r="AE112" s="146">
        <v>4137729</v>
      </c>
      <c r="AF112" s="126" t="s">
        <v>1821</v>
      </c>
      <c r="AG112" s="127">
        <v>58116</v>
      </c>
      <c r="AH112" s="79">
        <v>42440</v>
      </c>
      <c r="AI112" s="308" t="s">
        <v>1594</v>
      </c>
      <c r="AJ112" s="35">
        <v>460000441</v>
      </c>
      <c r="AK112" s="51" t="s">
        <v>1902</v>
      </c>
      <c r="AL112" s="47"/>
      <c r="AM112" s="47">
        <v>1448701</v>
      </c>
      <c r="AN112" s="125"/>
      <c r="AO112" s="125">
        <f t="shared" si="148"/>
        <v>1448701</v>
      </c>
      <c r="AP112" s="148" t="s">
        <v>22</v>
      </c>
      <c r="AQ112" s="149" t="s">
        <v>68</v>
      </c>
      <c r="AR112" s="149" t="s">
        <v>68</v>
      </c>
      <c r="AS112" s="149" t="s">
        <v>68</v>
      </c>
      <c r="AT112" s="150" t="s">
        <v>68</v>
      </c>
      <c r="AU112" s="79">
        <v>42440</v>
      </c>
      <c r="AV112" s="79">
        <v>42489</v>
      </c>
      <c r="AW112" s="47">
        <f t="shared" si="164"/>
        <v>49</v>
      </c>
      <c r="AX112" s="47"/>
      <c r="AY112" s="207" t="s">
        <v>2319</v>
      </c>
      <c r="AZ112" s="151">
        <f>LOOKUP(AY112,'SUPERVISIONES 2015'!$A$3:$B$1279,'SUPERVISIONES 2015'!$B$3:$B$1279)</f>
        <v>3085927</v>
      </c>
      <c r="BA112" s="208"/>
      <c r="BB112" s="153"/>
      <c r="BC112" s="153"/>
      <c r="BD112" s="154"/>
      <c r="BE112" s="209"/>
      <c r="BF112" s="153"/>
      <c r="BG112" s="154"/>
      <c r="BH112" s="155"/>
      <c r="BI112" s="156"/>
      <c r="BJ112" s="157"/>
      <c r="BK112" s="157"/>
      <c r="BL112" s="158"/>
      <c r="BM112" s="157"/>
      <c r="BN112" s="159"/>
      <c r="BO112" s="159"/>
      <c r="BP112" s="160"/>
      <c r="BQ112" s="161"/>
      <c r="BR112" s="162"/>
      <c r="BS112" s="161"/>
      <c r="BT112" s="163">
        <f t="shared" si="165"/>
        <v>0</v>
      </c>
      <c r="BU112" s="164">
        <f t="shared" si="166"/>
        <v>0</v>
      </c>
      <c r="BV112" s="165">
        <f t="shared" si="167"/>
        <v>1448701</v>
      </c>
      <c r="BW112" s="166"/>
      <c r="BX112" s="166"/>
      <c r="BY112" s="309"/>
      <c r="BZ112" s="166"/>
      <c r="CA112" s="154"/>
      <c r="CB112" s="157"/>
      <c r="CC112" s="156"/>
      <c r="CD112" s="156"/>
      <c r="CE112" s="156"/>
      <c r="CF112" s="157"/>
      <c r="CG112" s="192"/>
      <c r="CH112" s="192"/>
      <c r="CI112" s="193"/>
      <c r="CJ112" s="193"/>
      <c r="CK112" s="193"/>
      <c r="CL112" s="194"/>
      <c r="CM112" s="195">
        <f t="shared" si="168"/>
        <v>42489</v>
      </c>
      <c r="CN112" s="196"/>
      <c r="CO112" s="125"/>
      <c r="CP112" s="194"/>
      <c r="CQ112" s="197" t="e">
        <f>+SUMIFS(#REF!,#REF!,AG112)</f>
        <v>#REF!</v>
      </c>
      <c r="CR112" s="198" t="e">
        <f>+SUMIFS(#REF!,#REF!,BB112)+SUMIFS(#REF!,#REF!,BH112)+SUMIFS(#REF!,#REF!,BN112)</f>
        <v>#REF!</v>
      </c>
      <c r="CS112" s="199" t="e">
        <f t="shared" si="169"/>
        <v>#REF!</v>
      </c>
      <c r="CT112" s="200"/>
      <c r="CU112" s="201" t="str">
        <f t="shared" si="170"/>
        <v>EJECUCIÓN</v>
      </c>
      <c r="CV112" s="202"/>
      <c r="CW112" s="203">
        <f t="shared" si="171"/>
        <v>42440</v>
      </c>
      <c r="CX112" s="201">
        <f t="shared" si="172"/>
        <v>42489</v>
      </c>
      <c r="CY112" s="204">
        <f t="shared" si="173"/>
        <v>49</v>
      </c>
      <c r="CZ112" s="204">
        <f t="shared" si="174"/>
        <v>-163</v>
      </c>
      <c r="DA112" s="205">
        <f t="shared" si="175"/>
        <v>-332.65306122448976</v>
      </c>
      <c r="DB112" s="261"/>
      <c r="DC112" s="204">
        <f t="shared" si="176"/>
        <v>-332.65306122448976</v>
      </c>
      <c r="DD112" s="206" t="e">
        <f t="shared" si="177"/>
        <v>#REF!</v>
      </c>
    </row>
    <row r="113" spans="1:108" s="130" customFormat="1" ht="60" hidden="1" customHeight="1" x14ac:dyDescent="0.25">
      <c r="A113" s="521">
        <f t="shared" si="98"/>
        <v>7267</v>
      </c>
      <c r="B113" s="115" t="s">
        <v>2319</v>
      </c>
      <c r="C113" s="116" t="s">
        <v>2333</v>
      </c>
      <c r="D113" s="443">
        <v>14862</v>
      </c>
      <c r="E113" s="79">
        <v>42440</v>
      </c>
      <c r="F113" s="51" t="s">
        <v>1628</v>
      </c>
      <c r="G113" s="118" t="s">
        <v>2017</v>
      </c>
      <c r="H113" s="48" t="s">
        <v>2000</v>
      </c>
      <c r="I113" s="48" t="s">
        <v>2000</v>
      </c>
      <c r="J113" s="28" t="s">
        <v>2322</v>
      </c>
      <c r="K113" s="61" t="s">
        <v>2323</v>
      </c>
      <c r="L113" s="120">
        <v>91111703</v>
      </c>
      <c r="M113" s="54" t="s">
        <v>2324</v>
      </c>
      <c r="N113" s="47">
        <v>2232903</v>
      </c>
      <c r="O113" s="47" t="s">
        <v>2325</v>
      </c>
      <c r="P113" s="47" t="s">
        <v>2105</v>
      </c>
      <c r="Q113" s="122" t="s">
        <v>1488</v>
      </c>
      <c r="R113" s="121" t="s">
        <v>1489</v>
      </c>
      <c r="S113" s="123"/>
      <c r="T113" s="124"/>
      <c r="U113" s="123"/>
      <c r="V113" s="500">
        <v>7267</v>
      </c>
      <c r="W113" s="79">
        <v>42440</v>
      </c>
      <c r="X113" s="79">
        <v>42440</v>
      </c>
      <c r="Y113" s="125">
        <f t="shared" si="163"/>
        <v>0</v>
      </c>
      <c r="Z113" s="48" t="s">
        <v>1919</v>
      </c>
      <c r="AA113" s="119" t="s">
        <v>2326</v>
      </c>
      <c r="AB113" s="48" t="s">
        <v>2010</v>
      </c>
      <c r="AC113" s="48" t="s">
        <v>2010</v>
      </c>
      <c r="AD113" s="51" t="s">
        <v>2327</v>
      </c>
      <c r="AE113" s="146">
        <v>4137729</v>
      </c>
      <c r="AF113" s="126" t="s">
        <v>1821</v>
      </c>
      <c r="AG113" s="127">
        <v>58216</v>
      </c>
      <c r="AH113" s="79">
        <v>42440</v>
      </c>
      <c r="AI113" s="308" t="s">
        <v>1594</v>
      </c>
      <c r="AJ113" s="35">
        <v>460000441</v>
      </c>
      <c r="AK113" s="51" t="s">
        <v>1902</v>
      </c>
      <c r="AL113" s="47"/>
      <c r="AM113" s="47">
        <v>2232903</v>
      </c>
      <c r="AN113" s="125"/>
      <c r="AO113" s="125">
        <f t="shared" si="148"/>
        <v>2232903</v>
      </c>
      <c r="AP113" s="148" t="s">
        <v>22</v>
      </c>
      <c r="AQ113" s="149" t="s">
        <v>68</v>
      </c>
      <c r="AR113" s="149" t="s">
        <v>68</v>
      </c>
      <c r="AS113" s="149" t="s">
        <v>68</v>
      </c>
      <c r="AT113" s="150" t="s">
        <v>68</v>
      </c>
      <c r="AU113" s="79">
        <v>42440</v>
      </c>
      <c r="AV113" s="79">
        <v>42489</v>
      </c>
      <c r="AW113" s="47">
        <f t="shared" si="164"/>
        <v>49</v>
      </c>
      <c r="AX113" s="47"/>
      <c r="AY113" s="207" t="s">
        <v>2319</v>
      </c>
      <c r="AZ113" s="151">
        <f>LOOKUP(AY113,'SUPERVISIONES 2015'!$A$3:$B$1279,'SUPERVISIONES 2015'!$B$3:$B$1279)</f>
        <v>3085927</v>
      </c>
      <c r="BA113" s="208"/>
      <c r="BB113" s="153"/>
      <c r="BC113" s="153"/>
      <c r="BD113" s="154"/>
      <c r="BE113" s="209"/>
      <c r="BF113" s="153"/>
      <c r="BG113" s="154"/>
      <c r="BH113" s="155"/>
      <c r="BI113" s="156"/>
      <c r="BJ113" s="157"/>
      <c r="BK113" s="157"/>
      <c r="BL113" s="158"/>
      <c r="BM113" s="157"/>
      <c r="BN113" s="159"/>
      <c r="BO113" s="159"/>
      <c r="BP113" s="160"/>
      <c r="BQ113" s="161"/>
      <c r="BR113" s="162"/>
      <c r="BS113" s="161"/>
      <c r="BT113" s="163">
        <f t="shared" si="165"/>
        <v>0</v>
      </c>
      <c r="BU113" s="164">
        <f t="shared" si="166"/>
        <v>0</v>
      </c>
      <c r="BV113" s="165">
        <f t="shared" si="167"/>
        <v>2232903</v>
      </c>
      <c r="BW113" s="166"/>
      <c r="BX113" s="166"/>
      <c r="BY113" s="309"/>
      <c r="BZ113" s="166"/>
      <c r="CA113" s="154"/>
      <c r="CB113" s="157"/>
      <c r="CC113" s="156"/>
      <c r="CD113" s="156"/>
      <c r="CE113" s="156"/>
      <c r="CF113" s="157"/>
      <c r="CG113" s="192"/>
      <c r="CH113" s="192"/>
      <c r="CI113" s="193"/>
      <c r="CJ113" s="193"/>
      <c r="CK113" s="193"/>
      <c r="CL113" s="194"/>
      <c r="CM113" s="195">
        <f t="shared" si="168"/>
        <v>42489</v>
      </c>
      <c r="CN113" s="196"/>
      <c r="CO113" s="125"/>
      <c r="CP113" s="194"/>
      <c r="CQ113" s="197" t="e">
        <f>+SUMIFS(#REF!,#REF!,AG113)</f>
        <v>#REF!</v>
      </c>
      <c r="CR113" s="198" t="e">
        <f>+SUMIFS(#REF!,#REF!,BB113)+SUMIFS(#REF!,#REF!,BH113)+SUMIFS(#REF!,#REF!,BN113)</f>
        <v>#REF!</v>
      </c>
      <c r="CS113" s="199" t="e">
        <f t="shared" si="169"/>
        <v>#REF!</v>
      </c>
      <c r="CT113" s="200"/>
      <c r="CU113" s="201" t="str">
        <f t="shared" si="170"/>
        <v>EJECUCIÓN</v>
      </c>
      <c r="CV113" s="202"/>
      <c r="CW113" s="203">
        <f t="shared" si="171"/>
        <v>42440</v>
      </c>
      <c r="CX113" s="201">
        <f t="shared" si="172"/>
        <v>42489</v>
      </c>
      <c r="CY113" s="204">
        <f t="shared" si="173"/>
        <v>49</v>
      </c>
      <c r="CZ113" s="204">
        <f t="shared" si="174"/>
        <v>-163</v>
      </c>
      <c r="DA113" s="205">
        <f t="shared" si="175"/>
        <v>-332.65306122448976</v>
      </c>
      <c r="DB113" s="261"/>
      <c r="DC113" s="204">
        <f t="shared" si="176"/>
        <v>-332.65306122448976</v>
      </c>
      <c r="DD113" s="206" t="e">
        <f t="shared" si="177"/>
        <v>#REF!</v>
      </c>
    </row>
    <row r="114" spans="1:108" s="130" customFormat="1" ht="60" hidden="1" customHeight="1" x14ac:dyDescent="0.25">
      <c r="A114" s="521">
        <f t="shared" si="98"/>
        <v>7268</v>
      </c>
      <c r="B114" s="115" t="s">
        <v>2319</v>
      </c>
      <c r="C114" s="116" t="s">
        <v>2333</v>
      </c>
      <c r="D114" s="443">
        <v>14861</v>
      </c>
      <c r="E114" s="79">
        <v>42440</v>
      </c>
      <c r="F114" s="51" t="s">
        <v>1628</v>
      </c>
      <c r="G114" s="118" t="s">
        <v>2017</v>
      </c>
      <c r="H114" s="48" t="s">
        <v>2000</v>
      </c>
      <c r="I114" s="48" t="s">
        <v>2000</v>
      </c>
      <c r="J114" s="28" t="s">
        <v>2322</v>
      </c>
      <c r="K114" s="61" t="s">
        <v>2323</v>
      </c>
      <c r="L114" s="120">
        <v>91111703</v>
      </c>
      <c r="M114" s="54" t="s">
        <v>2324</v>
      </c>
      <c r="N114" s="47">
        <v>2565920</v>
      </c>
      <c r="O114" s="47" t="s">
        <v>2325</v>
      </c>
      <c r="P114" s="47" t="s">
        <v>2105</v>
      </c>
      <c r="Q114" s="122" t="s">
        <v>1488</v>
      </c>
      <c r="R114" s="121" t="s">
        <v>1489</v>
      </c>
      <c r="S114" s="123"/>
      <c r="T114" s="124"/>
      <c r="U114" s="123"/>
      <c r="V114" s="500">
        <v>7268</v>
      </c>
      <c r="W114" s="79">
        <v>42440</v>
      </c>
      <c r="X114" s="79">
        <v>42440</v>
      </c>
      <c r="Y114" s="125">
        <f t="shared" si="163"/>
        <v>0</v>
      </c>
      <c r="Z114" s="48" t="s">
        <v>1919</v>
      </c>
      <c r="AA114" s="119" t="s">
        <v>2326</v>
      </c>
      <c r="AB114" s="48" t="s">
        <v>2010</v>
      </c>
      <c r="AC114" s="48" t="s">
        <v>2010</v>
      </c>
      <c r="AD114" s="51" t="s">
        <v>2330</v>
      </c>
      <c r="AE114" s="146">
        <v>805022296</v>
      </c>
      <c r="AF114" s="126"/>
      <c r="AG114" s="127">
        <v>57816</v>
      </c>
      <c r="AH114" s="79">
        <v>42440</v>
      </c>
      <c r="AI114" s="308" t="s">
        <v>1594</v>
      </c>
      <c r="AJ114" s="35">
        <v>37837867622</v>
      </c>
      <c r="AK114" s="51" t="s">
        <v>1513</v>
      </c>
      <c r="AL114" s="47"/>
      <c r="AM114" s="47">
        <v>2565920</v>
      </c>
      <c r="AN114" s="125"/>
      <c r="AO114" s="125">
        <f t="shared" si="148"/>
        <v>2565920</v>
      </c>
      <c r="AP114" s="148" t="s">
        <v>22</v>
      </c>
      <c r="AQ114" s="149" t="s">
        <v>68</v>
      </c>
      <c r="AR114" s="149" t="s">
        <v>68</v>
      </c>
      <c r="AS114" s="149" t="s">
        <v>68</v>
      </c>
      <c r="AT114" s="150" t="s">
        <v>68</v>
      </c>
      <c r="AU114" s="79">
        <v>42440</v>
      </c>
      <c r="AV114" s="79">
        <v>42489</v>
      </c>
      <c r="AW114" s="47">
        <f t="shared" si="164"/>
        <v>49</v>
      </c>
      <c r="AX114" s="47"/>
      <c r="AY114" s="207" t="s">
        <v>2319</v>
      </c>
      <c r="AZ114" s="151">
        <f>LOOKUP(AY114,'SUPERVISIONES 2015'!$A$3:$B$1279,'SUPERVISIONES 2015'!$B$3:$B$1279)</f>
        <v>3085927</v>
      </c>
      <c r="BA114" s="208"/>
      <c r="BB114" s="153"/>
      <c r="BC114" s="153"/>
      <c r="BD114" s="154"/>
      <c r="BE114" s="209"/>
      <c r="BF114" s="153"/>
      <c r="BG114" s="154"/>
      <c r="BH114" s="155"/>
      <c r="BI114" s="156"/>
      <c r="BJ114" s="157"/>
      <c r="BK114" s="157"/>
      <c r="BL114" s="158"/>
      <c r="BM114" s="157"/>
      <c r="BN114" s="159"/>
      <c r="BO114" s="159"/>
      <c r="BP114" s="160"/>
      <c r="BQ114" s="161"/>
      <c r="BR114" s="162"/>
      <c r="BS114" s="161"/>
      <c r="BT114" s="163">
        <f t="shared" si="165"/>
        <v>0</v>
      </c>
      <c r="BU114" s="164">
        <f t="shared" si="166"/>
        <v>0</v>
      </c>
      <c r="BV114" s="165">
        <f t="shared" si="167"/>
        <v>2565920</v>
      </c>
      <c r="BW114" s="166"/>
      <c r="BX114" s="166"/>
      <c r="BY114" s="309"/>
      <c r="BZ114" s="166"/>
      <c r="CA114" s="154"/>
      <c r="CB114" s="157"/>
      <c r="CC114" s="156"/>
      <c r="CD114" s="156"/>
      <c r="CE114" s="156"/>
      <c r="CF114" s="157"/>
      <c r="CG114" s="192"/>
      <c r="CH114" s="192"/>
      <c r="CI114" s="193"/>
      <c r="CJ114" s="193"/>
      <c r="CK114" s="193"/>
      <c r="CL114" s="194"/>
      <c r="CM114" s="195">
        <f t="shared" si="168"/>
        <v>42489</v>
      </c>
      <c r="CN114" s="196"/>
      <c r="CO114" s="125"/>
      <c r="CP114" s="194"/>
      <c r="CQ114" s="197" t="e">
        <f>+SUMIFS(#REF!,#REF!,AG114)</f>
        <v>#REF!</v>
      </c>
      <c r="CR114" s="198" t="e">
        <f>+SUMIFS(#REF!,#REF!,BB114)+SUMIFS(#REF!,#REF!,BH114)+SUMIFS(#REF!,#REF!,BN114)</f>
        <v>#REF!</v>
      </c>
      <c r="CS114" s="199" t="e">
        <f t="shared" si="169"/>
        <v>#REF!</v>
      </c>
      <c r="CT114" s="200"/>
      <c r="CU114" s="201" t="str">
        <f t="shared" si="170"/>
        <v>EJECUCIÓN</v>
      </c>
      <c r="CV114" s="202"/>
      <c r="CW114" s="203">
        <f t="shared" si="171"/>
        <v>42440</v>
      </c>
      <c r="CX114" s="201">
        <f t="shared" si="172"/>
        <v>42489</v>
      </c>
      <c r="CY114" s="204">
        <f t="shared" si="173"/>
        <v>49</v>
      </c>
      <c r="CZ114" s="204">
        <f t="shared" si="174"/>
        <v>-163</v>
      </c>
      <c r="DA114" s="205">
        <f t="shared" si="175"/>
        <v>-332.65306122448976</v>
      </c>
      <c r="DB114" s="261"/>
      <c r="DC114" s="204">
        <f t="shared" si="176"/>
        <v>-332.65306122448976</v>
      </c>
      <c r="DD114" s="206" t="e">
        <f t="shared" si="177"/>
        <v>#REF!</v>
      </c>
    </row>
    <row r="115" spans="1:108" s="130" customFormat="1" ht="60" hidden="1" customHeight="1" x14ac:dyDescent="0.25">
      <c r="A115" s="521">
        <f t="shared" si="98"/>
        <v>7278</v>
      </c>
      <c r="B115" s="115" t="s">
        <v>2319</v>
      </c>
      <c r="C115" s="116" t="s">
        <v>2334</v>
      </c>
      <c r="D115" s="443">
        <v>14860</v>
      </c>
      <c r="E115" s="79">
        <v>42440</v>
      </c>
      <c r="F115" s="51" t="s">
        <v>1628</v>
      </c>
      <c r="G115" s="118" t="s">
        <v>2017</v>
      </c>
      <c r="H115" s="48" t="s">
        <v>2000</v>
      </c>
      <c r="I115" s="48" t="s">
        <v>2000</v>
      </c>
      <c r="J115" s="28" t="s">
        <v>2322</v>
      </c>
      <c r="K115" s="61" t="s">
        <v>2323</v>
      </c>
      <c r="L115" s="120">
        <v>91111703</v>
      </c>
      <c r="M115" s="54" t="s">
        <v>2324</v>
      </c>
      <c r="N115" s="47">
        <v>3572800</v>
      </c>
      <c r="O115" s="47" t="s">
        <v>2325</v>
      </c>
      <c r="P115" s="47" t="s">
        <v>2105</v>
      </c>
      <c r="Q115" s="122" t="s">
        <v>1488</v>
      </c>
      <c r="R115" s="121" t="s">
        <v>1489</v>
      </c>
      <c r="S115" s="123"/>
      <c r="T115" s="124"/>
      <c r="U115" s="123"/>
      <c r="V115" s="500">
        <v>7278</v>
      </c>
      <c r="W115" s="79">
        <v>42440</v>
      </c>
      <c r="X115" s="79">
        <v>42440</v>
      </c>
      <c r="Y115" s="125">
        <f t="shared" si="163"/>
        <v>0</v>
      </c>
      <c r="Z115" s="48" t="s">
        <v>1919</v>
      </c>
      <c r="AA115" s="119" t="s">
        <v>2326</v>
      </c>
      <c r="AB115" s="48" t="s">
        <v>2010</v>
      </c>
      <c r="AC115" s="48" t="s">
        <v>2010</v>
      </c>
      <c r="AD115" s="51" t="s">
        <v>2330</v>
      </c>
      <c r="AE115" s="146">
        <v>805022296</v>
      </c>
      <c r="AF115" s="126"/>
      <c r="AG115" s="127">
        <v>57816</v>
      </c>
      <c r="AH115" s="79">
        <v>42440</v>
      </c>
      <c r="AI115" s="308" t="s">
        <v>1594</v>
      </c>
      <c r="AJ115" s="35">
        <v>37837867622</v>
      </c>
      <c r="AK115" s="51" t="s">
        <v>1513</v>
      </c>
      <c r="AL115" s="47"/>
      <c r="AM115" s="47">
        <v>3572800</v>
      </c>
      <c r="AN115" s="125"/>
      <c r="AO115" s="125">
        <f t="shared" si="148"/>
        <v>3572800</v>
      </c>
      <c r="AP115" s="148" t="s">
        <v>22</v>
      </c>
      <c r="AQ115" s="149" t="s">
        <v>68</v>
      </c>
      <c r="AR115" s="149" t="s">
        <v>68</v>
      </c>
      <c r="AS115" s="149" t="s">
        <v>68</v>
      </c>
      <c r="AT115" s="150" t="s">
        <v>68</v>
      </c>
      <c r="AU115" s="79">
        <v>42440</v>
      </c>
      <c r="AV115" s="79">
        <v>42489</v>
      </c>
      <c r="AW115" s="47">
        <f t="shared" si="164"/>
        <v>49</v>
      </c>
      <c r="AX115" s="47"/>
      <c r="AY115" s="207" t="s">
        <v>2319</v>
      </c>
      <c r="AZ115" s="151">
        <f>LOOKUP(AY115,'SUPERVISIONES 2015'!$A$3:$B$1279,'SUPERVISIONES 2015'!$B$3:$B$1279)</f>
        <v>3085927</v>
      </c>
      <c r="BA115" s="208"/>
      <c r="BB115" s="153"/>
      <c r="BC115" s="153"/>
      <c r="BD115" s="154"/>
      <c r="BE115" s="209"/>
      <c r="BF115" s="153"/>
      <c r="BG115" s="154"/>
      <c r="BH115" s="155"/>
      <c r="BI115" s="156"/>
      <c r="BJ115" s="157"/>
      <c r="BK115" s="157"/>
      <c r="BL115" s="158"/>
      <c r="BM115" s="157"/>
      <c r="BN115" s="159"/>
      <c r="BO115" s="159"/>
      <c r="BP115" s="160"/>
      <c r="BQ115" s="161"/>
      <c r="BR115" s="162"/>
      <c r="BS115" s="161"/>
      <c r="BT115" s="163">
        <f t="shared" si="165"/>
        <v>0</v>
      </c>
      <c r="BU115" s="164">
        <f t="shared" si="166"/>
        <v>0</v>
      </c>
      <c r="BV115" s="165">
        <f t="shared" si="167"/>
        <v>3572800</v>
      </c>
      <c r="BW115" s="166"/>
      <c r="BX115" s="166"/>
      <c r="BY115" s="309"/>
      <c r="BZ115" s="166"/>
      <c r="CA115" s="154"/>
      <c r="CB115" s="157"/>
      <c r="CC115" s="156"/>
      <c r="CD115" s="156"/>
      <c r="CE115" s="156"/>
      <c r="CF115" s="157"/>
      <c r="CG115" s="192"/>
      <c r="CH115" s="192"/>
      <c r="CI115" s="193"/>
      <c r="CJ115" s="193"/>
      <c r="CK115" s="193"/>
      <c r="CL115" s="194"/>
      <c r="CM115" s="195">
        <f t="shared" si="168"/>
        <v>42489</v>
      </c>
      <c r="CN115" s="196"/>
      <c r="CO115" s="125"/>
      <c r="CP115" s="194"/>
      <c r="CQ115" s="197" t="e">
        <f>+SUMIFS(#REF!,#REF!,AG115)</f>
        <v>#REF!</v>
      </c>
      <c r="CR115" s="198" t="e">
        <f>+SUMIFS(#REF!,#REF!,BB115)+SUMIFS(#REF!,#REF!,BH115)+SUMIFS(#REF!,#REF!,BN115)</f>
        <v>#REF!</v>
      </c>
      <c r="CS115" s="199" t="e">
        <f t="shared" si="169"/>
        <v>#REF!</v>
      </c>
      <c r="CT115" s="200"/>
      <c r="CU115" s="201" t="str">
        <f t="shared" si="170"/>
        <v>EJECUCIÓN</v>
      </c>
      <c r="CV115" s="202"/>
      <c r="CW115" s="203">
        <f t="shared" si="171"/>
        <v>42440</v>
      </c>
      <c r="CX115" s="201">
        <f t="shared" si="172"/>
        <v>42489</v>
      </c>
      <c r="CY115" s="204">
        <f t="shared" si="173"/>
        <v>49</v>
      </c>
      <c r="CZ115" s="204">
        <f t="shared" si="174"/>
        <v>-163</v>
      </c>
      <c r="DA115" s="205">
        <f t="shared" si="175"/>
        <v>-332.65306122448976</v>
      </c>
      <c r="DB115" s="261"/>
      <c r="DC115" s="204">
        <f t="shared" si="176"/>
        <v>-332.65306122448976</v>
      </c>
      <c r="DD115" s="206" t="e">
        <f t="shared" si="177"/>
        <v>#REF!</v>
      </c>
    </row>
    <row r="116" spans="1:108" ht="38.25" x14ac:dyDescent="0.25">
      <c r="A116" s="521">
        <f t="shared" si="98"/>
        <v>75</v>
      </c>
      <c r="B116" s="51" t="s">
        <v>1653</v>
      </c>
      <c r="C116" s="476"/>
      <c r="D116" s="135">
        <v>70</v>
      </c>
      <c r="E116" s="79">
        <v>42471</v>
      </c>
      <c r="F116" s="51" t="s">
        <v>1510</v>
      </c>
      <c r="G116" s="51" t="s">
        <v>1718</v>
      </c>
      <c r="H116" s="37" t="s">
        <v>2018</v>
      </c>
      <c r="I116" s="37" t="s">
        <v>2470</v>
      </c>
      <c r="J116" s="136" t="s">
        <v>2471</v>
      </c>
      <c r="K116" s="137">
        <v>141</v>
      </c>
      <c r="L116" s="138">
        <v>78131602</v>
      </c>
      <c r="M116" s="138" t="s">
        <v>2472</v>
      </c>
      <c r="N116" s="68">
        <v>1067450134</v>
      </c>
      <c r="O116" s="53" t="s">
        <v>2473</v>
      </c>
      <c r="P116" s="59" t="s">
        <v>1692</v>
      </c>
      <c r="Q116" s="305" t="s">
        <v>1488</v>
      </c>
      <c r="R116" s="306" t="s">
        <v>1972</v>
      </c>
      <c r="S116" s="141"/>
      <c r="T116" s="142"/>
      <c r="U116" s="141"/>
      <c r="V116" s="500">
        <v>75</v>
      </c>
      <c r="W116" s="79">
        <v>42488</v>
      </c>
      <c r="X116" s="143">
        <v>42493</v>
      </c>
      <c r="Y116" s="125">
        <f t="shared" ref="Y116:Y127" si="178">X116-W116</f>
        <v>5</v>
      </c>
      <c r="Z116" s="119" t="s">
        <v>2474</v>
      </c>
      <c r="AA116" s="119" t="s">
        <v>2475</v>
      </c>
      <c r="AB116" s="37" t="s">
        <v>1493</v>
      </c>
      <c r="AC116" s="37" t="s">
        <v>1493</v>
      </c>
      <c r="AD116" s="51" t="s">
        <v>2476</v>
      </c>
      <c r="AE116" s="423">
        <v>900062917</v>
      </c>
      <c r="AF116" s="126" t="s">
        <v>1967</v>
      </c>
      <c r="AG116" s="43">
        <v>92716</v>
      </c>
      <c r="AH116" s="140"/>
      <c r="AI116" s="140"/>
      <c r="AJ116" s="43"/>
      <c r="AK116" s="422"/>
      <c r="AL116" s="235"/>
      <c r="AM116" s="139">
        <v>1067450134</v>
      </c>
      <c r="AN116" s="139"/>
      <c r="AO116" s="125">
        <f t="shared" si="148"/>
        <v>1067450134</v>
      </c>
      <c r="AP116" s="148"/>
      <c r="AQ116" s="149" t="s">
        <v>68</v>
      </c>
      <c r="AR116" s="149" t="s">
        <v>68</v>
      </c>
      <c r="AS116" s="149" t="s">
        <v>68</v>
      </c>
      <c r="AT116" s="150" t="s">
        <v>68</v>
      </c>
      <c r="AU116" s="79"/>
      <c r="AV116" s="79"/>
      <c r="AW116" s="47"/>
      <c r="AX116" s="238"/>
      <c r="AY116" s="239"/>
      <c r="AZ116" s="240"/>
      <c r="BA116" s="142"/>
      <c r="BB116" s="143"/>
      <c r="BC116" s="143"/>
      <c r="BD116" s="125"/>
      <c r="BE116" s="196"/>
      <c r="BF116" s="143"/>
      <c r="BG116" s="125"/>
      <c r="BH116" s="241"/>
      <c r="BI116" s="143"/>
      <c r="BJ116" s="125"/>
      <c r="BK116" s="125"/>
      <c r="BL116" s="143"/>
      <c r="BM116" s="125"/>
      <c r="BN116" s="241"/>
      <c r="BO116" s="241"/>
      <c r="BP116" s="125"/>
      <c r="BQ116" s="125"/>
      <c r="BR116" s="143"/>
      <c r="BS116" s="125"/>
      <c r="BT116" s="242"/>
      <c r="BU116" s="242"/>
      <c r="BV116" s="242"/>
      <c r="BW116" s="243"/>
      <c r="BX116" s="243"/>
      <c r="BY116" s="126"/>
      <c r="BZ116" s="243"/>
      <c r="CA116" s="125"/>
      <c r="CB116" s="243"/>
      <c r="CC116" s="243"/>
      <c r="CD116" s="126"/>
      <c r="CE116" s="243"/>
      <c r="CF116" s="125"/>
      <c r="CG116" s="243"/>
      <c r="CH116" s="243"/>
      <c r="CI116" s="126"/>
      <c r="CJ116" s="243"/>
      <c r="CK116" s="125"/>
      <c r="CL116" s="245"/>
      <c r="CM116" s="143"/>
      <c r="CN116" s="196"/>
      <c r="CO116" s="125"/>
      <c r="CP116" s="245"/>
      <c r="CQ116" s="246"/>
      <c r="CR116" s="247"/>
      <c r="CS116" s="247"/>
      <c r="CT116" s="247"/>
      <c r="CU116" s="134"/>
      <c r="CV116" s="134"/>
      <c r="CW116" s="134"/>
      <c r="CX116" s="134"/>
      <c r="CY116" s="134"/>
      <c r="CZ116" s="139"/>
      <c r="DA116" s="248"/>
      <c r="DB116" s="134"/>
      <c r="DC116" s="139"/>
      <c r="DD116" s="249"/>
    </row>
    <row r="117" spans="1:108" ht="63.75" x14ac:dyDescent="0.25">
      <c r="A117" s="521">
        <f t="shared" si="98"/>
        <v>70</v>
      </c>
      <c r="B117" s="51" t="s">
        <v>1653</v>
      </c>
      <c r="C117" s="476"/>
      <c r="D117" s="135">
        <v>71</v>
      </c>
      <c r="E117" s="79">
        <v>42478</v>
      </c>
      <c r="F117" s="51" t="s">
        <v>1510</v>
      </c>
      <c r="G117" s="118" t="s">
        <v>1547</v>
      </c>
      <c r="H117" s="37" t="s">
        <v>2018</v>
      </c>
      <c r="I117" s="37" t="s">
        <v>246</v>
      </c>
      <c r="J117" s="136" t="s">
        <v>2477</v>
      </c>
      <c r="K117" s="137">
        <v>258</v>
      </c>
      <c r="L117" s="138">
        <v>801616</v>
      </c>
      <c r="M117" s="138" t="s">
        <v>2479</v>
      </c>
      <c r="N117" s="68">
        <v>20000000</v>
      </c>
      <c r="O117" s="53" t="s">
        <v>2480</v>
      </c>
      <c r="P117" s="59" t="s">
        <v>1496</v>
      </c>
      <c r="Q117" s="305" t="s">
        <v>1488</v>
      </c>
      <c r="R117" s="306" t="s">
        <v>1489</v>
      </c>
      <c r="S117" s="141"/>
      <c r="T117" s="142"/>
      <c r="U117" s="141"/>
      <c r="V117" s="500">
        <v>70</v>
      </c>
      <c r="W117" s="79">
        <v>42480</v>
      </c>
      <c r="X117" s="143"/>
      <c r="Y117" s="125">
        <f t="shared" si="178"/>
        <v>-42480</v>
      </c>
      <c r="Z117" s="119" t="s">
        <v>2032</v>
      </c>
      <c r="AA117" s="119" t="s">
        <v>1492</v>
      </c>
      <c r="AB117" s="37" t="s">
        <v>1493</v>
      </c>
      <c r="AC117" s="37" t="s">
        <v>1493</v>
      </c>
      <c r="AD117" s="51" t="s">
        <v>2482</v>
      </c>
      <c r="AE117" s="423">
        <v>1152447287</v>
      </c>
      <c r="AF117" s="126"/>
      <c r="AG117" s="43">
        <v>85416</v>
      </c>
      <c r="AH117" s="140"/>
      <c r="AI117" s="140" t="s">
        <v>2483</v>
      </c>
      <c r="AJ117" s="43">
        <v>42058216512</v>
      </c>
      <c r="AK117" s="422" t="s">
        <v>1513</v>
      </c>
      <c r="AL117" s="235">
        <v>2500000</v>
      </c>
      <c r="AM117" s="139">
        <v>20000000</v>
      </c>
      <c r="AN117" s="139"/>
      <c r="AO117" s="125">
        <f t="shared" si="148"/>
        <v>20000000</v>
      </c>
      <c r="AP117" s="48"/>
      <c r="AQ117" s="149" t="s">
        <v>68</v>
      </c>
      <c r="AR117" s="149" t="s">
        <v>68</v>
      </c>
      <c r="AS117" s="149" t="s">
        <v>68</v>
      </c>
      <c r="AT117" s="150" t="s">
        <v>68</v>
      </c>
      <c r="AU117" s="79"/>
      <c r="AV117" s="79"/>
      <c r="AW117" s="47">
        <f>AV117-AU117</f>
        <v>0</v>
      </c>
      <c r="AX117" s="238"/>
      <c r="AY117" s="239" t="s">
        <v>42</v>
      </c>
      <c r="AZ117" s="240"/>
      <c r="BA117" s="142"/>
      <c r="BB117" s="143"/>
      <c r="BC117" s="143"/>
      <c r="BD117" s="125"/>
      <c r="BE117" s="196"/>
      <c r="BF117" s="143"/>
      <c r="BG117" s="125"/>
      <c r="BH117" s="241"/>
      <c r="BI117" s="143"/>
      <c r="BJ117" s="125"/>
      <c r="BK117" s="125"/>
      <c r="BL117" s="143"/>
      <c r="BM117" s="125"/>
      <c r="BN117" s="241"/>
      <c r="BO117" s="241"/>
      <c r="BP117" s="125"/>
      <c r="BQ117" s="125"/>
      <c r="BR117" s="143"/>
      <c r="BS117" s="125"/>
      <c r="BT117" s="242"/>
      <c r="BU117" s="242"/>
      <c r="BV117" s="242"/>
      <c r="BW117" s="243"/>
      <c r="BX117" s="243"/>
      <c r="BY117" s="126"/>
      <c r="BZ117" s="243"/>
      <c r="CA117" s="125"/>
      <c r="CB117" s="243"/>
      <c r="CC117" s="243"/>
      <c r="CD117" s="126"/>
      <c r="CE117" s="243"/>
      <c r="CF117" s="125"/>
      <c r="CG117" s="243"/>
      <c r="CH117" s="243"/>
      <c r="CI117" s="126"/>
      <c r="CJ117" s="243"/>
      <c r="CK117" s="125"/>
      <c r="CL117" s="245"/>
      <c r="CM117" s="143"/>
      <c r="CN117" s="196"/>
      <c r="CO117" s="125"/>
      <c r="CP117" s="245"/>
      <c r="CQ117" s="246"/>
      <c r="CR117" s="247"/>
      <c r="CS117" s="247"/>
      <c r="CT117" s="247"/>
      <c r="CU117" s="134"/>
      <c r="CV117" s="134"/>
      <c r="CW117" s="134"/>
      <c r="CX117" s="134"/>
      <c r="CY117" s="134"/>
      <c r="CZ117" s="139"/>
      <c r="DA117" s="248"/>
      <c r="DB117" s="134"/>
      <c r="DC117" s="139"/>
      <c r="DD117" s="249"/>
    </row>
    <row r="118" spans="1:108" ht="63.75" x14ac:dyDescent="0.25">
      <c r="A118" s="521">
        <f t="shared" si="98"/>
        <v>69</v>
      </c>
      <c r="B118" s="51" t="s">
        <v>1654</v>
      </c>
      <c r="C118" s="476"/>
      <c r="D118" s="135">
        <v>72</v>
      </c>
      <c r="E118" s="79">
        <v>42478</v>
      </c>
      <c r="F118" s="51" t="s">
        <v>1510</v>
      </c>
      <c r="G118" s="118" t="s">
        <v>1547</v>
      </c>
      <c r="H118" s="37" t="s">
        <v>2018</v>
      </c>
      <c r="I118" s="37" t="s">
        <v>246</v>
      </c>
      <c r="J118" s="136" t="s">
        <v>2477</v>
      </c>
      <c r="K118" s="137">
        <v>259</v>
      </c>
      <c r="L118" s="138">
        <v>801616</v>
      </c>
      <c r="M118" s="138" t="s">
        <v>2479</v>
      </c>
      <c r="N118" s="68">
        <v>20000000</v>
      </c>
      <c r="O118" s="53" t="s">
        <v>2484</v>
      </c>
      <c r="P118" s="59" t="s">
        <v>1496</v>
      </c>
      <c r="Q118" s="305" t="s">
        <v>2481</v>
      </c>
      <c r="R118" s="306" t="s">
        <v>1489</v>
      </c>
      <c r="S118" s="141"/>
      <c r="T118" s="142"/>
      <c r="U118" s="141"/>
      <c r="V118" s="500">
        <v>69</v>
      </c>
      <c r="W118" s="79">
        <v>42480</v>
      </c>
      <c r="X118" s="143"/>
      <c r="Y118" s="125">
        <f t="shared" si="178"/>
        <v>-42480</v>
      </c>
      <c r="Z118" s="119" t="s">
        <v>2032</v>
      </c>
      <c r="AA118" s="119" t="s">
        <v>1492</v>
      </c>
      <c r="AB118" s="37" t="s">
        <v>1493</v>
      </c>
      <c r="AC118" s="37" t="s">
        <v>1493</v>
      </c>
      <c r="AD118" s="51" t="s">
        <v>2485</v>
      </c>
      <c r="AE118" s="423">
        <v>1032429194</v>
      </c>
      <c r="AF118" s="126"/>
      <c r="AG118" s="43"/>
      <c r="AH118" s="140"/>
      <c r="AI118" s="140" t="s">
        <v>2483</v>
      </c>
      <c r="AJ118" s="43">
        <v>24030491874</v>
      </c>
      <c r="AK118" s="422" t="s">
        <v>2486</v>
      </c>
      <c r="AL118" s="235">
        <v>2500000</v>
      </c>
      <c r="AM118" s="139">
        <v>20000000</v>
      </c>
      <c r="AN118" s="139"/>
      <c r="AO118" s="125">
        <f t="shared" si="148"/>
        <v>20000000</v>
      </c>
      <c r="AP118" s="48"/>
      <c r="AQ118" s="149" t="s">
        <v>68</v>
      </c>
      <c r="AR118" s="149" t="s">
        <v>68</v>
      </c>
      <c r="AS118" s="149" t="s">
        <v>68</v>
      </c>
      <c r="AT118" s="150" t="s">
        <v>68</v>
      </c>
      <c r="AU118" s="79"/>
      <c r="AV118" s="79">
        <v>42726</v>
      </c>
      <c r="AW118" s="47">
        <f>AV118-AU118</f>
        <v>42726</v>
      </c>
      <c r="AX118" s="238"/>
      <c r="AY118" s="239" t="s">
        <v>42</v>
      </c>
      <c r="AZ118" s="240"/>
      <c r="BA118" s="142"/>
      <c r="BB118" s="143"/>
      <c r="BC118" s="143"/>
      <c r="BD118" s="125"/>
      <c r="BE118" s="196"/>
      <c r="BF118" s="143"/>
      <c r="BG118" s="125"/>
      <c r="BH118" s="241"/>
      <c r="BI118" s="143"/>
      <c r="BJ118" s="125"/>
      <c r="BK118" s="125"/>
      <c r="BL118" s="143"/>
      <c r="BM118" s="125"/>
      <c r="BN118" s="241"/>
      <c r="BO118" s="241"/>
      <c r="BP118" s="125"/>
      <c r="BQ118" s="125"/>
      <c r="BR118" s="143"/>
      <c r="BS118" s="125"/>
      <c r="BT118" s="242"/>
      <c r="BU118" s="242"/>
      <c r="BV118" s="242"/>
      <c r="BW118" s="243"/>
      <c r="BX118" s="243"/>
      <c r="BY118" s="126"/>
      <c r="BZ118" s="243"/>
      <c r="CA118" s="125"/>
      <c r="CB118" s="243"/>
      <c r="CC118" s="243"/>
      <c r="CD118" s="126"/>
      <c r="CE118" s="243"/>
      <c r="CF118" s="125"/>
      <c r="CG118" s="243"/>
      <c r="CH118" s="243"/>
      <c r="CI118" s="126"/>
      <c r="CJ118" s="243"/>
      <c r="CK118" s="125"/>
      <c r="CL118" s="245"/>
      <c r="CM118" s="143"/>
      <c r="CN118" s="196"/>
      <c r="CO118" s="125"/>
      <c r="CP118" s="245"/>
      <c r="CQ118" s="246"/>
      <c r="CR118" s="247"/>
      <c r="CS118" s="247"/>
      <c r="CT118" s="247"/>
      <c r="CU118" s="134"/>
      <c r="CV118" s="134"/>
      <c r="CW118" s="134"/>
      <c r="CX118" s="134"/>
      <c r="CY118" s="134"/>
      <c r="CZ118" s="139"/>
      <c r="DA118" s="248"/>
      <c r="DB118" s="134"/>
      <c r="DC118" s="139"/>
      <c r="DD118" s="249"/>
    </row>
    <row r="119" spans="1:108" ht="52.5" customHeight="1" x14ac:dyDescent="0.25">
      <c r="A119" s="521">
        <f t="shared" si="98"/>
        <v>79</v>
      </c>
      <c r="B119" s="51" t="s">
        <v>1654</v>
      </c>
      <c r="C119" s="476"/>
      <c r="D119" s="262">
        <v>73</v>
      </c>
      <c r="E119" s="79">
        <v>42481</v>
      </c>
      <c r="F119" s="51" t="s">
        <v>1510</v>
      </c>
      <c r="G119" s="51" t="s">
        <v>1548</v>
      </c>
      <c r="H119" s="49" t="s">
        <v>214</v>
      </c>
      <c r="I119" s="49" t="s">
        <v>214</v>
      </c>
      <c r="J119" s="426" t="s">
        <v>2487</v>
      </c>
      <c r="K119" s="137">
        <v>172</v>
      </c>
      <c r="L119" s="138">
        <v>821119</v>
      </c>
      <c r="M119" s="138" t="s">
        <v>2488</v>
      </c>
      <c r="N119" s="68">
        <v>328000</v>
      </c>
      <c r="O119" s="53" t="s">
        <v>2489</v>
      </c>
      <c r="P119" s="59" t="s">
        <v>1918</v>
      </c>
      <c r="Q119" s="305" t="s">
        <v>2481</v>
      </c>
      <c r="R119" s="306" t="s">
        <v>1489</v>
      </c>
      <c r="S119" s="141"/>
      <c r="T119" s="142"/>
      <c r="U119" s="141"/>
      <c r="V119" s="500">
        <v>79</v>
      </c>
      <c r="W119" s="79">
        <v>42496</v>
      </c>
      <c r="X119" s="79">
        <v>42496</v>
      </c>
      <c r="Y119" s="125">
        <f t="shared" si="178"/>
        <v>0</v>
      </c>
      <c r="Z119" s="51" t="s">
        <v>2032</v>
      </c>
      <c r="AA119" s="51" t="s">
        <v>2490</v>
      </c>
      <c r="AB119" s="37" t="s">
        <v>1493</v>
      </c>
      <c r="AC119" s="37" t="s">
        <v>1493</v>
      </c>
      <c r="AD119" s="51" t="s">
        <v>2491</v>
      </c>
      <c r="AE119" s="423">
        <v>860007590</v>
      </c>
      <c r="AF119" s="126" t="s">
        <v>2054</v>
      </c>
      <c r="AG119" s="43">
        <v>95016</v>
      </c>
      <c r="AH119" s="140"/>
      <c r="AI119" s="140" t="s">
        <v>2483</v>
      </c>
      <c r="AJ119" s="43">
        <v>8600075906</v>
      </c>
      <c r="AK119" s="422" t="s">
        <v>1828</v>
      </c>
      <c r="AL119" s="235"/>
      <c r="AM119" s="139">
        <v>328000</v>
      </c>
      <c r="AN119" s="139"/>
      <c r="AO119" s="125">
        <f t="shared" si="148"/>
        <v>328000</v>
      </c>
      <c r="AP119" s="148" t="s">
        <v>22</v>
      </c>
      <c r="AQ119" s="149" t="s">
        <v>68</v>
      </c>
      <c r="AR119" s="149" t="s">
        <v>68</v>
      </c>
      <c r="AS119" s="149" t="s">
        <v>68</v>
      </c>
      <c r="AT119" s="150" t="s">
        <v>68</v>
      </c>
      <c r="AU119" s="79"/>
      <c r="AV119" s="79">
        <v>42735</v>
      </c>
      <c r="AW119" s="47">
        <f t="shared" ref="AW119:AW126" si="179">AV119-AU119</f>
        <v>42735</v>
      </c>
      <c r="AX119" s="47"/>
      <c r="AY119" s="415" t="s">
        <v>98</v>
      </c>
      <c r="AZ119" s="151"/>
      <c r="BA119" s="208"/>
      <c r="BB119" s="153"/>
      <c r="BC119" s="153"/>
      <c r="BD119" s="154"/>
      <c r="BE119" s="209"/>
      <c r="BF119" s="153"/>
      <c r="BG119" s="154"/>
      <c r="BH119" s="155"/>
      <c r="BI119" s="156"/>
      <c r="BJ119" s="157"/>
      <c r="BK119" s="157"/>
      <c r="BL119" s="158"/>
      <c r="BM119" s="157"/>
      <c r="BN119" s="159"/>
      <c r="BO119" s="159"/>
      <c r="BP119" s="160"/>
      <c r="BQ119" s="161"/>
      <c r="BR119" s="162"/>
      <c r="BS119" s="161"/>
      <c r="BT119" s="163">
        <f t="shared" ref="BT119" si="180">+AN119</f>
        <v>0</v>
      </c>
      <c r="BU119" s="164">
        <f t="shared" ref="BU119" si="181">+BD119+BJ119+BP119+BT119</f>
        <v>0</v>
      </c>
      <c r="BV119" s="165">
        <f t="shared" ref="BV119" si="182">+AO119+BU119</f>
        <v>328000</v>
      </c>
      <c r="BW119" s="166"/>
      <c r="BX119" s="166"/>
      <c r="BY119" s="309"/>
      <c r="BZ119" s="166"/>
      <c r="CA119" s="154"/>
      <c r="CB119" s="157"/>
      <c r="CC119" s="156"/>
      <c r="CD119" s="156"/>
      <c r="CE119" s="156"/>
      <c r="CF119" s="157"/>
      <c r="CG119" s="192"/>
      <c r="CH119" s="192"/>
      <c r="CI119" s="193"/>
      <c r="CJ119" s="193"/>
      <c r="CK119" s="193"/>
      <c r="CL119" s="194"/>
      <c r="CM119" s="195">
        <f t="shared" ref="CM119" si="183">+IF(BX119&gt;AV119,IF(CC119&gt;BX119,IF(CH119&gt;CC119,CH119,CC119),BX119),AV119)</f>
        <v>42735</v>
      </c>
      <c r="CN119" s="196"/>
      <c r="CO119" s="125"/>
      <c r="CP119" s="194"/>
      <c r="CQ119" s="197" t="e">
        <f>+SUMIFS(#REF!,#REF!,AG119)</f>
        <v>#REF!</v>
      </c>
      <c r="CR119" s="198" t="e">
        <f>+SUMIFS(#REF!,#REF!,BB119)+SUMIFS(#REF!,#REF!,BH119)+SUMIFS(#REF!,#REF!,BN119)</f>
        <v>#REF!</v>
      </c>
      <c r="CS119" s="199" t="e">
        <f t="shared" ref="CS119" si="184">+(CQ119+CR119)/BV119</f>
        <v>#REF!</v>
      </c>
      <c r="CT119" s="200"/>
      <c r="CU119" s="201" t="str">
        <f t="shared" ref="CU119" si="185">+R119</f>
        <v>EJECUCIÓN</v>
      </c>
      <c r="CV119" s="202"/>
      <c r="CW119" s="203">
        <f t="shared" ref="CW119" si="186">+AU119</f>
        <v>0</v>
      </c>
      <c r="CX119" s="201">
        <f t="shared" ref="CX119" si="187">+CM119</f>
        <v>42735</v>
      </c>
      <c r="CY119" s="204">
        <f t="shared" ref="CY119" si="188">+CX119-CW119</f>
        <v>42735</v>
      </c>
      <c r="CZ119" s="204">
        <f t="shared" ref="CZ119" si="189">+$DB$1-CW119</f>
        <v>42277</v>
      </c>
      <c r="DA119" s="205">
        <f t="shared" ref="DA119" si="190">+IF(CZ119&gt;=CY119,100,(CZ119/CY119)*100)</f>
        <v>98.928278928278928</v>
      </c>
      <c r="DB119" s="134"/>
      <c r="DC119" s="139"/>
      <c r="DD119" s="249"/>
    </row>
    <row r="120" spans="1:108" ht="38.25" x14ac:dyDescent="0.25">
      <c r="A120" s="521">
        <f t="shared" si="98"/>
        <v>0</v>
      </c>
      <c r="B120" s="51" t="s">
        <v>1654</v>
      </c>
      <c r="C120" s="441"/>
      <c r="D120" s="522">
        <v>74</v>
      </c>
      <c r="E120" s="79">
        <v>42481</v>
      </c>
      <c r="F120" s="51" t="s">
        <v>1510</v>
      </c>
      <c r="G120" s="51" t="s">
        <v>1548</v>
      </c>
      <c r="H120" s="49" t="s">
        <v>214</v>
      </c>
      <c r="I120" s="49" t="s">
        <v>214</v>
      </c>
      <c r="J120" s="136" t="s">
        <v>2502</v>
      </c>
      <c r="K120" s="137">
        <v>261</v>
      </c>
      <c r="L120" s="138" t="s">
        <v>1550</v>
      </c>
      <c r="M120" s="138" t="s">
        <v>1551</v>
      </c>
      <c r="N120" s="68">
        <v>16692864</v>
      </c>
      <c r="O120" s="53" t="s">
        <v>2514</v>
      </c>
      <c r="P120" s="59" t="s">
        <v>1553</v>
      </c>
      <c r="Q120" s="133" t="s">
        <v>1554</v>
      </c>
      <c r="R120" s="51" t="s">
        <v>2515</v>
      </c>
      <c r="S120" s="141"/>
      <c r="T120" s="142"/>
      <c r="U120" s="141"/>
      <c r="V120" s="500"/>
      <c r="X120" s="143"/>
      <c r="Y120" s="125">
        <f t="shared" si="178"/>
        <v>0</v>
      </c>
      <c r="Z120" s="51" t="s">
        <v>1919</v>
      </c>
      <c r="AA120" s="51" t="s">
        <v>2516</v>
      </c>
      <c r="AB120" s="37" t="s">
        <v>1493</v>
      </c>
      <c r="AC120" s="37" t="s">
        <v>1493</v>
      </c>
      <c r="AD120" s="51" t="s">
        <v>2517</v>
      </c>
      <c r="AE120" s="423"/>
      <c r="AF120" s="126"/>
      <c r="AG120" s="43"/>
      <c r="AH120" s="140"/>
      <c r="AI120" s="140"/>
      <c r="AJ120" s="43"/>
      <c r="AK120" s="422"/>
      <c r="AL120" s="235"/>
      <c r="AM120" s="139"/>
      <c r="AN120" s="139"/>
      <c r="AO120" s="125">
        <f t="shared" si="148"/>
        <v>0</v>
      </c>
      <c r="AP120" s="48"/>
      <c r="AQ120" s="149" t="s">
        <v>68</v>
      </c>
      <c r="AR120" s="149" t="s">
        <v>68</v>
      </c>
      <c r="AS120" s="149" t="s">
        <v>68</v>
      </c>
      <c r="AT120" s="150" t="s">
        <v>68</v>
      </c>
      <c r="AU120" s="79"/>
      <c r="AV120" s="79"/>
      <c r="AW120" s="47">
        <f t="shared" si="179"/>
        <v>0</v>
      </c>
      <c r="AX120" s="238"/>
      <c r="AY120" s="239"/>
      <c r="AZ120" s="240"/>
      <c r="BA120" s="142"/>
      <c r="BB120" s="143"/>
      <c r="BC120" s="143"/>
      <c r="BD120" s="125"/>
      <c r="BE120" s="196"/>
      <c r="BF120" s="143"/>
      <c r="BG120" s="125"/>
      <c r="BH120" s="241"/>
      <c r="BI120" s="143"/>
      <c r="BJ120" s="125"/>
      <c r="BK120" s="125"/>
      <c r="BL120" s="143"/>
      <c r="BM120" s="125"/>
      <c r="BN120" s="241"/>
      <c r="BO120" s="241"/>
      <c r="BP120" s="125"/>
      <c r="BQ120" s="125"/>
      <c r="BR120" s="143"/>
      <c r="BS120" s="125"/>
      <c r="BT120" s="242"/>
      <c r="BU120" s="242"/>
      <c r="BV120" s="242"/>
      <c r="BW120" s="243"/>
      <c r="BX120" s="243"/>
      <c r="BY120" s="126"/>
      <c r="BZ120" s="243"/>
      <c r="CA120" s="125"/>
      <c r="CB120" s="243"/>
      <c r="CC120" s="243"/>
      <c r="CD120" s="126"/>
      <c r="CE120" s="243"/>
      <c r="CF120" s="125"/>
      <c r="CG120" s="243"/>
      <c r="CH120" s="243"/>
      <c r="CI120" s="126"/>
      <c r="CJ120" s="243"/>
      <c r="CK120" s="125"/>
      <c r="CL120" s="245"/>
      <c r="CM120" s="143"/>
      <c r="CN120" s="196"/>
      <c r="CO120" s="125"/>
      <c r="CP120" s="245"/>
      <c r="CQ120" s="246"/>
      <c r="CR120" s="247"/>
      <c r="CS120" s="247"/>
      <c r="CT120" s="247"/>
      <c r="CU120" s="134"/>
      <c r="CV120" s="134"/>
      <c r="CW120" s="134"/>
      <c r="CX120" s="134"/>
      <c r="CY120" s="134"/>
      <c r="CZ120" s="139"/>
      <c r="DA120" s="248"/>
      <c r="DB120" s="134"/>
      <c r="DC120" s="139"/>
      <c r="DD120" s="249"/>
    </row>
    <row r="121" spans="1:108" ht="63.75" x14ac:dyDescent="0.25">
      <c r="A121" s="521">
        <f t="shared" si="98"/>
        <v>0</v>
      </c>
      <c r="B121" s="133" t="s">
        <v>1647</v>
      </c>
      <c r="C121" s="441"/>
      <c r="D121" s="522">
        <v>75</v>
      </c>
      <c r="E121" s="79">
        <v>42482</v>
      </c>
      <c r="F121" s="51" t="s">
        <v>1510</v>
      </c>
      <c r="G121" s="51" t="s">
        <v>1548</v>
      </c>
      <c r="H121" s="49" t="s">
        <v>214</v>
      </c>
      <c r="I121" s="49" t="s">
        <v>214</v>
      </c>
      <c r="J121" s="136" t="s">
        <v>2503</v>
      </c>
      <c r="K121" s="137">
        <v>31</v>
      </c>
      <c r="L121" s="138" t="s">
        <v>2518</v>
      </c>
      <c r="M121" s="138" t="s">
        <v>2519</v>
      </c>
      <c r="N121" s="68">
        <v>456365895</v>
      </c>
      <c r="O121" s="53" t="s">
        <v>2520</v>
      </c>
      <c r="P121" s="59" t="s">
        <v>1553</v>
      </c>
      <c r="Q121" s="133" t="s">
        <v>1554</v>
      </c>
      <c r="R121" s="51" t="s">
        <v>2515</v>
      </c>
      <c r="S121" s="141"/>
      <c r="T121" s="142"/>
      <c r="U121" s="141"/>
      <c r="V121" s="500"/>
      <c r="X121" s="143"/>
      <c r="Y121" s="125">
        <f t="shared" si="178"/>
        <v>0</v>
      </c>
      <c r="Z121" s="51" t="s">
        <v>1919</v>
      </c>
      <c r="AA121" s="51" t="s">
        <v>2516</v>
      </c>
      <c r="AB121" s="37" t="s">
        <v>1493</v>
      </c>
      <c r="AC121" s="37" t="s">
        <v>1493</v>
      </c>
      <c r="AD121" s="51" t="s">
        <v>2521</v>
      </c>
      <c r="AE121" s="423"/>
      <c r="AF121" s="126"/>
      <c r="AG121" s="43"/>
      <c r="AH121" s="140"/>
      <c r="AI121" s="140"/>
      <c r="AJ121" s="43"/>
      <c r="AK121" s="422"/>
      <c r="AL121" s="235"/>
      <c r="AM121" s="139"/>
      <c r="AN121" s="139"/>
      <c r="AO121" s="125">
        <f t="shared" si="148"/>
        <v>0</v>
      </c>
      <c r="AP121" s="48"/>
      <c r="AQ121" s="149" t="s">
        <v>68</v>
      </c>
      <c r="AR121" s="149" t="s">
        <v>68</v>
      </c>
      <c r="AS121" s="149" t="s">
        <v>68</v>
      </c>
      <c r="AT121" s="150" t="s">
        <v>68</v>
      </c>
      <c r="AU121" s="79"/>
      <c r="AV121" s="79"/>
      <c r="AW121" s="47">
        <f t="shared" si="179"/>
        <v>0</v>
      </c>
      <c r="AX121" s="238"/>
      <c r="AY121" s="239"/>
      <c r="AZ121" s="240"/>
      <c r="BA121" s="142"/>
      <c r="BB121" s="143"/>
      <c r="BC121" s="143"/>
      <c r="BD121" s="125"/>
      <c r="BE121" s="196"/>
      <c r="BF121" s="143"/>
      <c r="BG121" s="125"/>
      <c r="BH121" s="241"/>
      <c r="BI121" s="143"/>
      <c r="BJ121" s="125"/>
      <c r="BK121" s="125"/>
      <c r="BL121" s="143"/>
      <c r="BM121" s="125"/>
      <c r="BN121" s="241"/>
      <c r="BO121" s="241"/>
      <c r="BP121" s="125"/>
      <c r="BQ121" s="125"/>
      <c r="BR121" s="143"/>
      <c r="BS121" s="125"/>
      <c r="BT121" s="242"/>
      <c r="BU121" s="242"/>
      <c r="BV121" s="242"/>
      <c r="BW121" s="243"/>
      <c r="BX121" s="243"/>
      <c r="BY121" s="126"/>
      <c r="BZ121" s="243"/>
      <c r="CA121" s="125"/>
      <c r="CB121" s="243"/>
      <c r="CC121" s="243"/>
      <c r="CD121" s="126"/>
      <c r="CE121" s="243"/>
      <c r="CF121" s="125"/>
      <c r="CG121" s="243"/>
      <c r="CH121" s="243"/>
      <c r="CI121" s="126"/>
      <c r="CJ121" s="243"/>
      <c r="CK121" s="125"/>
      <c r="CL121" s="245"/>
      <c r="CM121" s="143"/>
      <c r="CN121" s="196"/>
      <c r="CO121" s="125"/>
      <c r="CP121" s="245"/>
      <c r="CQ121" s="246"/>
      <c r="CR121" s="247"/>
      <c r="CS121" s="247"/>
      <c r="CT121" s="247"/>
      <c r="CU121" s="134"/>
      <c r="CV121" s="134"/>
      <c r="CW121" s="134"/>
      <c r="CX121" s="134"/>
      <c r="CY121" s="134"/>
      <c r="CZ121" s="139"/>
      <c r="DA121" s="248"/>
      <c r="DB121" s="134"/>
      <c r="DC121" s="139"/>
      <c r="DD121" s="249"/>
    </row>
    <row r="122" spans="1:108" ht="63.75" x14ac:dyDescent="0.25">
      <c r="A122" s="521">
        <f t="shared" si="98"/>
        <v>80</v>
      </c>
      <c r="B122" s="133" t="s">
        <v>1647</v>
      </c>
      <c r="C122" s="441"/>
      <c r="D122" s="135">
        <v>76</v>
      </c>
      <c r="E122" s="79">
        <v>42486</v>
      </c>
      <c r="F122" s="51" t="s">
        <v>1510</v>
      </c>
      <c r="G122" s="118" t="s">
        <v>1547</v>
      </c>
      <c r="H122" s="37" t="s">
        <v>2522</v>
      </c>
      <c r="I122" s="37" t="s">
        <v>2522</v>
      </c>
      <c r="J122" s="136" t="s">
        <v>2504</v>
      </c>
      <c r="K122" s="137">
        <v>260</v>
      </c>
      <c r="L122" s="138">
        <v>801615</v>
      </c>
      <c r="M122" s="138" t="s">
        <v>2523</v>
      </c>
      <c r="N122" s="68">
        <v>20000000</v>
      </c>
      <c r="O122" s="53" t="s">
        <v>2524</v>
      </c>
      <c r="P122" s="59" t="s">
        <v>2525</v>
      </c>
      <c r="Q122" s="305" t="s">
        <v>2481</v>
      </c>
      <c r="R122" s="306" t="s">
        <v>1489</v>
      </c>
      <c r="S122" s="141"/>
      <c r="T122" s="142"/>
      <c r="U122" s="141"/>
      <c r="V122" s="500">
        <v>80</v>
      </c>
      <c r="W122" s="79">
        <v>42500</v>
      </c>
      <c r="X122" s="143">
        <v>42500</v>
      </c>
      <c r="Y122" s="125">
        <f t="shared" si="178"/>
        <v>0</v>
      </c>
      <c r="Z122" s="51" t="s">
        <v>2032</v>
      </c>
      <c r="AA122" s="51" t="s">
        <v>1492</v>
      </c>
      <c r="AB122" s="37" t="s">
        <v>1493</v>
      </c>
      <c r="AC122" s="37" t="s">
        <v>1493</v>
      </c>
      <c r="AD122" s="51" t="s">
        <v>2526</v>
      </c>
      <c r="AE122" s="423">
        <v>1015409282</v>
      </c>
      <c r="AF122" s="126"/>
      <c r="AG122" s="43">
        <v>96216</v>
      </c>
      <c r="AH122" s="140"/>
      <c r="AI122" s="140"/>
      <c r="AJ122" s="43"/>
      <c r="AK122" s="422"/>
      <c r="AL122" s="235">
        <v>2500000</v>
      </c>
      <c r="AM122" s="139">
        <v>20000000</v>
      </c>
      <c r="AN122" s="139"/>
      <c r="AO122" s="125">
        <f t="shared" si="148"/>
        <v>20000000</v>
      </c>
      <c r="AP122" s="148" t="s">
        <v>22</v>
      </c>
      <c r="AQ122" s="149" t="s">
        <v>68</v>
      </c>
      <c r="AR122" s="149" t="s">
        <v>68</v>
      </c>
      <c r="AS122" s="149" t="s">
        <v>68</v>
      </c>
      <c r="AT122" s="150" t="s">
        <v>68</v>
      </c>
      <c r="AU122" s="79">
        <v>42500</v>
      </c>
      <c r="AV122" s="79">
        <v>42735</v>
      </c>
      <c r="AW122" s="47">
        <f t="shared" si="179"/>
        <v>235</v>
      </c>
      <c r="AX122" s="238"/>
      <c r="AY122" s="239" t="s">
        <v>2752</v>
      </c>
      <c r="AZ122" s="240"/>
      <c r="BA122" s="142"/>
      <c r="BB122" s="143"/>
      <c r="BC122" s="143"/>
      <c r="BD122" s="125"/>
      <c r="BE122" s="196"/>
      <c r="BF122" s="143"/>
      <c r="BG122" s="125"/>
      <c r="BH122" s="241"/>
      <c r="BI122" s="143"/>
      <c r="BJ122" s="125"/>
      <c r="BK122" s="125"/>
      <c r="BL122" s="143"/>
      <c r="BM122" s="125"/>
      <c r="BN122" s="241"/>
      <c r="BO122" s="241"/>
      <c r="BP122" s="125"/>
      <c r="BQ122" s="125"/>
      <c r="BR122" s="143"/>
      <c r="BS122" s="125"/>
      <c r="BT122" s="242"/>
      <c r="BU122" s="242"/>
      <c r="BV122" s="242"/>
      <c r="BW122" s="243"/>
      <c r="BX122" s="243"/>
      <c r="BY122" s="126"/>
      <c r="BZ122" s="243"/>
      <c r="CA122" s="125"/>
      <c r="CB122" s="243"/>
      <c r="CC122" s="243"/>
      <c r="CD122" s="126"/>
      <c r="CE122" s="243"/>
      <c r="CF122" s="125"/>
      <c r="CG122" s="243"/>
      <c r="CH122" s="243"/>
      <c r="CI122" s="126"/>
      <c r="CJ122" s="243"/>
      <c r="CK122" s="125"/>
      <c r="CL122" s="245"/>
      <c r="CM122" s="143"/>
      <c r="CN122" s="196"/>
      <c r="CO122" s="125"/>
      <c r="CP122" s="245"/>
      <c r="CQ122" s="246"/>
      <c r="CR122" s="247"/>
      <c r="CS122" s="247"/>
      <c r="CT122" s="247"/>
      <c r="CU122" s="134"/>
      <c r="CV122" s="134"/>
      <c r="CW122" s="134"/>
      <c r="CX122" s="134"/>
      <c r="CY122" s="134"/>
      <c r="CZ122" s="139"/>
      <c r="DA122" s="248"/>
      <c r="DB122" s="134"/>
      <c r="DC122" s="139"/>
      <c r="DD122" s="249"/>
    </row>
    <row r="123" spans="1:108" ht="38.25" x14ac:dyDescent="0.25">
      <c r="A123" s="521">
        <f t="shared" si="98"/>
        <v>83</v>
      </c>
      <c r="B123" s="133" t="s">
        <v>1500</v>
      </c>
      <c r="C123" s="441" t="s">
        <v>2553</v>
      </c>
      <c r="D123" s="135">
        <v>77</v>
      </c>
      <c r="E123" s="79">
        <v>42489</v>
      </c>
      <c r="F123" s="51" t="s">
        <v>1510</v>
      </c>
      <c r="G123" s="51" t="s">
        <v>1548</v>
      </c>
      <c r="H123" s="37" t="s">
        <v>2018</v>
      </c>
      <c r="I123" s="37" t="s">
        <v>2493</v>
      </c>
      <c r="J123" s="136" t="s">
        <v>2492</v>
      </c>
      <c r="K123" s="137">
        <v>91</v>
      </c>
      <c r="L123" s="138">
        <v>432332</v>
      </c>
      <c r="M123" s="138" t="s">
        <v>2494</v>
      </c>
      <c r="N123" s="68">
        <v>23210440</v>
      </c>
      <c r="O123" s="53" t="s">
        <v>2495</v>
      </c>
      <c r="P123" s="59" t="s">
        <v>1692</v>
      </c>
      <c r="Q123" s="133" t="s">
        <v>1554</v>
      </c>
      <c r="R123" s="51" t="s">
        <v>2515</v>
      </c>
      <c r="S123" s="141"/>
      <c r="T123" s="142"/>
      <c r="U123" s="141"/>
      <c r="V123" s="500">
        <v>83</v>
      </c>
      <c r="W123" s="79">
        <v>42507</v>
      </c>
      <c r="X123" s="79">
        <v>42507</v>
      </c>
      <c r="Y123" s="125">
        <f t="shared" si="178"/>
        <v>0</v>
      </c>
      <c r="Z123" s="51" t="s">
        <v>1919</v>
      </c>
      <c r="AA123" s="51" t="s">
        <v>2496</v>
      </c>
      <c r="AB123" s="37" t="s">
        <v>1493</v>
      </c>
      <c r="AC123" s="37" t="s">
        <v>1493</v>
      </c>
      <c r="AD123" s="51" t="s">
        <v>2497</v>
      </c>
      <c r="AE123" s="423">
        <v>830084433</v>
      </c>
      <c r="AF123" s="126" t="s">
        <v>1593</v>
      </c>
      <c r="AG123" s="43">
        <v>101016</v>
      </c>
      <c r="AH123" s="140"/>
      <c r="AI123" s="140"/>
      <c r="AJ123" s="43"/>
      <c r="AK123" s="422"/>
      <c r="AL123" s="235"/>
      <c r="AM123" s="139">
        <v>23210440</v>
      </c>
      <c r="AN123" s="139"/>
      <c r="AO123" s="125">
        <f t="shared" si="148"/>
        <v>23210440</v>
      </c>
      <c r="AP123" s="148" t="s">
        <v>22</v>
      </c>
      <c r="AQ123" s="149" t="s">
        <v>68</v>
      </c>
      <c r="AR123" s="149" t="s">
        <v>68</v>
      </c>
      <c r="AS123" s="149" t="s">
        <v>68</v>
      </c>
      <c r="AT123" s="150" t="s">
        <v>68</v>
      </c>
      <c r="AU123" s="79">
        <v>42507</v>
      </c>
      <c r="AV123" s="79">
        <v>42567</v>
      </c>
      <c r="AW123" s="47">
        <f t="shared" si="179"/>
        <v>60</v>
      </c>
      <c r="AX123" s="238"/>
      <c r="AY123" s="239" t="s">
        <v>2760</v>
      </c>
      <c r="AZ123" s="240"/>
      <c r="BA123" s="142"/>
      <c r="BB123" s="143"/>
      <c r="BC123" s="143"/>
      <c r="BD123" s="125"/>
      <c r="BE123" s="196"/>
      <c r="BF123" s="143"/>
      <c r="BG123" s="125"/>
      <c r="BH123" s="241"/>
      <c r="BI123" s="143"/>
      <c r="BJ123" s="125"/>
      <c r="BK123" s="125"/>
      <c r="BL123" s="143"/>
      <c r="BM123" s="125"/>
      <c r="BN123" s="241"/>
      <c r="BO123" s="241"/>
      <c r="BP123" s="125"/>
      <c r="BQ123" s="125"/>
      <c r="BR123" s="143"/>
      <c r="BS123" s="125"/>
      <c r="BT123" s="242"/>
      <c r="BU123" s="242"/>
      <c r="BV123" s="242"/>
      <c r="BW123" s="243"/>
      <c r="BX123" s="243"/>
      <c r="BY123" s="126"/>
      <c r="BZ123" s="243"/>
      <c r="CA123" s="125"/>
      <c r="CB123" s="243"/>
      <c r="CC123" s="243"/>
      <c r="CD123" s="126"/>
      <c r="CE123" s="243"/>
      <c r="CF123" s="125"/>
      <c r="CG123" s="243"/>
      <c r="CH123" s="243"/>
      <c r="CI123" s="126"/>
      <c r="CJ123" s="243"/>
      <c r="CK123" s="125"/>
      <c r="CL123" s="245"/>
      <c r="CM123" s="143"/>
      <c r="CN123" s="196"/>
      <c r="CO123" s="125"/>
      <c r="CP123" s="245"/>
      <c r="CQ123" s="246"/>
      <c r="CR123" s="247"/>
      <c r="CS123" s="247"/>
      <c r="CT123" s="247"/>
      <c r="CU123" s="134"/>
      <c r="CV123" s="134"/>
      <c r="CW123" s="134"/>
      <c r="CX123" s="134"/>
      <c r="CY123" s="134"/>
      <c r="CZ123" s="139"/>
      <c r="DA123" s="248"/>
      <c r="DB123" s="134"/>
      <c r="DC123" s="139"/>
      <c r="DD123" s="249"/>
    </row>
    <row r="124" spans="1:108" ht="76.5" x14ac:dyDescent="0.25">
      <c r="A124" s="521">
        <f t="shared" si="98"/>
        <v>0</v>
      </c>
      <c r="B124" s="133" t="s">
        <v>2527</v>
      </c>
      <c r="C124" s="441"/>
      <c r="D124" s="522">
        <v>78</v>
      </c>
      <c r="E124" s="79">
        <v>42489</v>
      </c>
      <c r="F124" s="51" t="s">
        <v>1510</v>
      </c>
      <c r="G124" s="118" t="s">
        <v>1547</v>
      </c>
      <c r="H124" s="37" t="s">
        <v>275</v>
      </c>
      <c r="I124" s="37" t="s">
        <v>2528</v>
      </c>
      <c r="J124" s="136" t="s">
        <v>2500</v>
      </c>
      <c r="K124" s="137">
        <v>49</v>
      </c>
      <c r="L124" s="138">
        <v>861017</v>
      </c>
      <c r="M124" s="138" t="s">
        <v>2131</v>
      </c>
      <c r="N124" s="68">
        <v>10500000</v>
      </c>
      <c r="O124" s="53" t="s">
        <v>2136</v>
      </c>
      <c r="P124" s="59" t="s">
        <v>2004</v>
      </c>
      <c r="Q124" s="133" t="s">
        <v>1554</v>
      </c>
      <c r="R124" s="51" t="s">
        <v>2515</v>
      </c>
      <c r="S124" s="141"/>
      <c r="T124" s="142"/>
      <c r="U124" s="141"/>
      <c r="V124" s="500"/>
      <c r="X124" s="143"/>
      <c r="Y124" s="125">
        <f t="shared" si="178"/>
        <v>0</v>
      </c>
      <c r="Z124" s="51" t="s">
        <v>2032</v>
      </c>
      <c r="AA124" s="51" t="s">
        <v>1492</v>
      </c>
      <c r="AB124" s="37" t="s">
        <v>1493</v>
      </c>
      <c r="AC124" s="37" t="s">
        <v>1493</v>
      </c>
      <c r="AD124" s="51" t="s">
        <v>2529</v>
      </c>
      <c r="AE124" s="423"/>
      <c r="AF124" s="126"/>
      <c r="AG124" s="43"/>
      <c r="AH124" s="140"/>
      <c r="AI124" s="140"/>
      <c r="AJ124" s="43"/>
      <c r="AK124" s="422"/>
      <c r="AL124" s="235"/>
      <c r="AM124" s="139"/>
      <c r="AN124" s="139"/>
      <c r="AO124" s="125">
        <f t="shared" si="148"/>
        <v>0</v>
      </c>
      <c r="AP124" s="48"/>
      <c r="AQ124" s="149" t="s">
        <v>68</v>
      </c>
      <c r="AR124" s="149" t="s">
        <v>68</v>
      </c>
      <c r="AS124" s="149" t="s">
        <v>68</v>
      </c>
      <c r="AT124" s="150" t="s">
        <v>68</v>
      </c>
      <c r="AU124" s="79"/>
      <c r="AV124" s="79"/>
      <c r="AW124" s="47">
        <f t="shared" si="179"/>
        <v>0</v>
      </c>
      <c r="AX124" s="238"/>
      <c r="AY124" s="239"/>
      <c r="AZ124" s="240"/>
      <c r="BA124" s="142"/>
      <c r="BB124" s="143"/>
      <c r="BC124" s="143"/>
      <c r="BD124" s="125"/>
      <c r="BE124" s="196"/>
      <c r="BF124" s="143"/>
      <c r="BG124" s="125"/>
      <c r="BH124" s="241"/>
      <c r="BI124" s="143"/>
      <c r="BJ124" s="125"/>
      <c r="BK124" s="125"/>
      <c r="BL124" s="143"/>
      <c r="BM124" s="125"/>
      <c r="BN124" s="241"/>
      <c r="BO124" s="241"/>
      <c r="BP124" s="125"/>
      <c r="BQ124" s="125"/>
      <c r="BR124" s="143"/>
      <c r="BS124" s="125"/>
      <c r="BT124" s="242"/>
      <c r="BU124" s="242"/>
      <c r="BV124" s="242"/>
      <c r="BW124" s="243"/>
      <c r="BX124" s="243"/>
      <c r="BY124" s="126"/>
      <c r="BZ124" s="243"/>
      <c r="CA124" s="125"/>
      <c r="CB124" s="243"/>
      <c r="CC124" s="243"/>
      <c r="CD124" s="126"/>
      <c r="CE124" s="243"/>
      <c r="CF124" s="125"/>
      <c r="CG124" s="243"/>
      <c r="CH124" s="243"/>
      <c r="CI124" s="126"/>
      <c r="CJ124" s="243"/>
      <c r="CK124" s="125"/>
      <c r="CL124" s="245"/>
      <c r="CM124" s="143"/>
      <c r="CN124" s="196"/>
      <c r="CO124" s="125"/>
      <c r="CP124" s="245"/>
      <c r="CQ124" s="246"/>
      <c r="CR124" s="247"/>
      <c r="CS124" s="247"/>
      <c r="CT124" s="247"/>
      <c r="CU124" s="134"/>
      <c r="CV124" s="134"/>
      <c r="CW124" s="134"/>
      <c r="CX124" s="134"/>
      <c r="CY124" s="134"/>
      <c r="CZ124" s="139"/>
      <c r="DA124" s="248"/>
      <c r="DB124" s="134"/>
      <c r="DC124" s="139"/>
      <c r="DD124" s="249"/>
    </row>
    <row r="125" spans="1:108" ht="51" x14ac:dyDescent="0.25">
      <c r="A125" s="521">
        <f t="shared" si="98"/>
        <v>0</v>
      </c>
      <c r="B125" s="51" t="s">
        <v>2530</v>
      </c>
      <c r="C125" s="486" t="s">
        <v>2668</v>
      </c>
      <c r="D125" s="523">
        <v>79</v>
      </c>
      <c r="E125" s="79">
        <v>42489</v>
      </c>
      <c r="F125" s="51" t="s">
        <v>1510</v>
      </c>
      <c r="G125" s="118" t="s">
        <v>1547</v>
      </c>
      <c r="H125" s="37" t="s">
        <v>275</v>
      </c>
      <c r="I125" s="37" t="s">
        <v>2528</v>
      </c>
      <c r="J125" s="136" t="s">
        <v>2498</v>
      </c>
      <c r="K125" s="137">
        <v>247</v>
      </c>
      <c r="L125" s="138">
        <v>801017</v>
      </c>
      <c r="M125" s="138" t="s">
        <v>2131</v>
      </c>
      <c r="N125" s="68">
        <v>45000000</v>
      </c>
      <c r="O125" s="53" t="s">
        <v>2531</v>
      </c>
      <c r="P125" s="59" t="s">
        <v>2245</v>
      </c>
      <c r="Q125" s="133" t="s">
        <v>1554</v>
      </c>
      <c r="R125" s="51" t="s">
        <v>2515</v>
      </c>
      <c r="S125" s="141"/>
      <c r="T125" s="142"/>
      <c r="U125" s="141"/>
      <c r="V125" s="500"/>
      <c r="X125" s="143"/>
      <c r="Y125" s="125">
        <f t="shared" si="178"/>
        <v>0</v>
      </c>
      <c r="Z125" s="51" t="s">
        <v>2032</v>
      </c>
      <c r="AA125" s="51" t="s">
        <v>1492</v>
      </c>
      <c r="AB125" s="37" t="s">
        <v>1493</v>
      </c>
      <c r="AC125" s="37" t="s">
        <v>1493</v>
      </c>
      <c r="AD125" s="51" t="s">
        <v>2532</v>
      </c>
      <c r="AE125" s="423"/>
      <c r="AF125" s="126"/>
      <c r="AG125" s="43"/>
      <c r="AH125" s="140"/>
      <c r="AI125" s="140"/>
      <c r="AJ125" s="43"/>
      <c r="AK125" s="422"/>
      <c r="AL125" s="235"/>
      <c r="AM125" s="139"/>
      <c r="AN125" s="139"/>
      <c r="AO125" s="125">
        <f t="shared" si="148"/>
        <v>0</v>
      </c>
      <c r="AP125" s="48"/>
      <c r="AQ125" s="149" t="s">
        <v>68</v>
      </c>
      <c r="AR125" s="149" t="s">
        <v>68</v>
      </c>
      <c r="AS125" s="149" t="s">
        <v>68</v>
      </c>
      <c r="AT125" s="150" t="s">
        <v>68</v>
      </c>
      <c r="AU125" s="285"/>
      <c r="AV125" s="285"/>
      <c r="AW125" s="47">
        <f t="shared" si="179"/>
        <v>0</v>
      </c>
      <c r="AX125" s="238"/>
      <c r="AY125" s="239"/>
      <c r="AZ125" s="240"/>
      <c r="BA125" s="142"/>
      <c r="BB125" s="143"/>
      <c r="BC125" s="143"/>
      <c r="BD125" s="125"/>
      <c r="BE125" s="196"/>
      <c r="BF125" s="143"/>
      <c r="BG125" s="125"/>
      <c r="BH125" s="241"/>
      <c r="BI125" s="143"/>
      <c r="BJ125" s="125"/>
      <c r="BK125" s="125"/>
      <c r="BL125" s="143"/>
      <c r="BM125" s="125"/>
      <c r="BN125" s="241"/>
      <c r="BO125" s="241"/>
      <c r="BP125" s="125"/>
      <c r="BQ125" s="125"/>
      <c r="BR125" s="143"/>
      <c r="BS125" s="125"/>
      <c r="BT125" s="242"/>
      <c r="BU125" s="242"/>
      <c r="BV125" s="242"/>
      <c r="BW125" s="243"/>
      <c r="BX125" s="243"/>
      <c r="BY125" s="126"/>
      <c r="BZ125" s="243"/>
      <c r="CA125" s="125"/>
      <c r="CB125" s="243"/>
      <c r="CC125" s="243"/>
      <c r="CD125" s="126"/>
      <c r="CE125" s="243"/>
      <c r="CF125" s="125"/>
      <c r="CG125" s="243"/>
      <c r="CH125" s="243"/>
      <c r="CI125" s="126"/>
      <c r="CJ125" s="243"/>
      <c r="CK125" s="125"/>
      <c r="CL125" s="245"/>
      <c r="CM125" s="143"/>
      <c r="CN125" s="196"/>
      <c r="CO125" s="125"/>
      <c r="CP125" s="245"/>
      <c r="CQ125" s="246"/>
      <c r="CR125" s="247"/>
      <c r="CS125" s="247"/>
      <c r="CT125" s="247"/>
      <c r="CU125" s="134"/>
      <c r="CV125" s="134"/>
      <c r="CW125" s="134"/>
      <c r="CX125" s="134"/>
      <c r="CY125" s="134"/>
      <c r="CZ125" s="139"/>
      <c r="DA125" s="248"/>
      <c r="DB125" s="134"/>
      <c r="DC125" s="139"/>
      <c r="DD125" s="249"/>
    </row>
    <row r="126" spans="1:108" ht="38.25" x14ac:dyDescent="0.25">
      <c r="A126" s="521">
        <f t="shared" si="98"/>
        <v>0</v>
      </c>
      <c r="B126" s="133" t="s">
        <v>2535</v>
      </c>
      <c r="C126" s="441"/>
      <c r="D126" s="523">
        <v>80</v>
      </c>
      <c r="E126" s="79">
        <v>42489</v>
      </c>
      <c r="F126" s="51" t="s">
        <v>1510</v>
      </c>
      <c r="G126" s="118" t="s">
        <v>1547</v>
      </c>
      <c r="H126" s="37" t="s">
        <v>275</v>
      </c>
      <c r="I126" s="37" t="s">
        <v>2528</v>
      </c>
      <c r="J126" s="136" t="s">
        <v>2499</v>
      </c>
      <c r="K126" s="137">
        <v>248</v>
      </c>
      <c r="L126" s="138">
        <v>861017</v>
      </c>
      <c r="M126" s="138" t="s">
        <v>2131</v>
      </c>
      <c r="N126" s="68">
        <v>45000000</v>
      </c>
      <c r="O126" s="53" t="s">
        <v>2533</v>
      </c>
      <c r="P126" s="59" t="s">
        <v>2245</v>
      </c>
      <c r="Q126" s="133" t="s">
        <v>1554</v>
      </c>
      <c r="R126" s="51" t="s">
        <v>2515</v>
      </c>
      <c r="S126" s="141"/>
      <c r="T126" s="142"/>
      <c r="U126" s="141"/>
      <c r="V126" s="500"/>
      <c r="X126" s="143"/>
      <c r="Y126" s="125">
        <f t="shared" si="178"/>
        <v>0</v>
      </c>
      <c r="Z126" s="51" t="s">
        <v>2032</v>
      </c>
      <c r="AA126" s="51" t="s">
        <v>1492</v>
      </c>
      <c r="AB126" s="37" t="s">
        <v>1493</v>
      </c>
      <c r="AC126" s="37" t="s">
        <v>1493</v>
      </c>
      <c r="AD126" s="51" t="s">
        <v>2534</v>
      </c>
      <c r="AE126" s="423"/>
      <c r="AF126" s="126"/>
      <c r="AG126" s="43"/>
      <c r="AH126" s="140"/>
      <c r="AI126" s="140"/>
      <c r="AJ126" s="43"/>
      <c r="AK126" s="422"/>
      <c r="AL126" s="235"/>
      <c r="AM126" s="139"/>
      <c r="AN126" s="139"/>
      <c r="AO126" s="125">
        <f t="shared" si="148"/>
        <v>0</v>
      </c>
      <c r="AP126" s="48"/>
      <c r="AQ126" s="149" t="s">
        <v>68</v>
      </c>
      <c r="AR126" s="149" t="s">
        <v>68</v>
      </c>
      <c r="AS126" s="149" t="s">
        <v>68</v>
      </c>
      <c r="AT126" s="150" t="s">
        <v>68</v>
      </c>
      <c r="AU126" s="285"/>
      <c r="AV126" s="285"/>
      <c r="AW126" s="47">
        <f t="shared" si="179"/>
        <v>0</v>
      </c>
      <c r="AX126" s="238"/>
      <c r="AY126" s="239"/>
      <c r="AZ126" s="240"/>
      <c r="BA126" s="142"/>
      <c r="BB126" s="143"/>
      <c r="BC126" s="143"/>
      <c r="BD126" s="125"/>
      <c r="BE126" s="196"/>
      <c r="BF126" s="143"/>
      <c r="BG126" s="125"/>
      <c r="BH126" s="241"/>
      <c r="BI126" s="143"/>
      <c r="BJ126" s="125"/>
      <c r="BK126" s="125"/>
      <c r="BL126" s="143"/>
      <c r="BM126" s="125"/>
      <c r="BN126" s="241"/>
      <c r="BO126" s="241"/>
      <c r="BP126" s="125"/>
      <c r="BQ126" s="125"/>
      <c r="BR126" s="143"/>
      <c r="BS126" s="125"/>
      <c r="BT126" s="242"/>
      <c r="BU126" s="242"/>
      <c r="BV126" s="242"/>
      <c r="BW126" s="243"/>
      <c r="BX126" s="243"/>
      <c r="BY126" s="126"/>
      <c r="BZ126" s="243"/>
      <c r="CA126" s="125"/>
      <c r="CB126" s="243"/>
      <c r="CC126" s="243"/>
      <c r="CD126" s="126"/>
      <c r="CE126" s="243"/>
      <c r="CF126" s="125"/>
      <c r="CG126" s="243"/>
      <c r="CH126" s="243"/>
      <c r="CI126" s="126"/>
      <c r="CJ126" s="243"/>
      <c r="CK126" s="125"/>
      <c r="CL126" s="245"/>
      <c r="CM126" s="143"/>
      <c r="CN126" s="196"/>
      <c r="CO126" s="125"/>
      <c r="CP126" s="245"/>
      <c r="CQ126" s="246"/>
      <c r="CR126" s="247"/>
      <c r="CS126" s="247"/>
      <c r="CT126" s="247"/>
      <c r="CU126" s="134"/>
      <c r="CV126" s="134"/>
      <c r="CW126" s="134"/>
      <c r="CX126" s="134"/>
      <c r="CY126" s="134"/>
      <c r="CZ126" s="139"/>
      <c r="DA126" s="248"/>
      <c r="DB126" s="134"/>
      <c r="DC126" s="139"/>
      <c r="DD126" s="249"/>
    </row>
    <row r="127" spans="1:108" ht="63.75" x14ac:dyDescent="0.25">
      <c r="A127" s="521">
        <f t="shared" si="98"/>
        <v>77</v>
      </c>
      <c r="B127" s="133" t="s">
        <v>1653</v>
      </c>
      <c r="C127" s="441"/>
      <c r="D127" s="438">
        <v>81</v>
      </c>
      <c r="E127" s="79">
        <v>42492</v>
      </c>
      <c r="F127" s="51" t="s">
        <v>1510</v>
      </c>
      <c r="G127" s="51" t="s">
        <v>1718</v>
      </c>
      <c r="H127" s="37" t="s">
        <v>2536</v>
      </c>
      <c r="I127" s="37" t="s">
        <v>2536</v>
      </c>
      <c r="J127" s="136" t="s">
        <v>2501</v>
      </c>
      <c r="K127" s="137">
        <v>256</v>
      </c>
      <c r="L127" s="138">
        <v>551216</v>
      </c>
      <c r="M127" s="138" t="s">
        <v>2537</v>
      </c>
      <c r="N127" s="68">
        <v>399968000</v>
      </c>
      <c r="O127" s="53" t="s">
        <v>2538</v>
      </c>
      <c r="P127" s="59" t="s">
        <v>1589</v>
      </c>
      <c r="Q127" s="133" t="s">
        <v>1488</v>
      </c>
      <c r="R127" s="51" t="s">
        <v>1972</v>
      </c>
      <c r="S127" s="141"/>
      <c r="T127" s="142"/>
      <c r="U127" s="141"/>
      <c r="V127" s="500">
        <v>77</v>
      </c>
      <c r="W127" s="79">
        <v>42493</v>
      </c>
      <c r="X127" s="79">
        <v>42496</v>
      </c>
      <c r="Y127" s="125">
        <f t="shared" si="178"/>
        <v>3</v>
      </c>
      <c r="Z127" s="51" t="s">
        <v>2474</v>
      </c>
      <c r="AA127" s="51" t="s">
        <v>2539</v>
      </c>
      <c r="AB127" s="37" t="s">
        <v>1493</v>
      </c>
      <c r="AC127" s="37" t="s">
        <v>1493</v>
      </c>
      <c r="AD127" s="51" t="s">
        <v>2540</v>
      </c>
      <c r="AE127" s="423">
        <v>830001113</v>
      </c>
      <c r="AF127" s="126" t="s">
        <v>1611</v>
      </c>
      <c r="AG127" s="43">
        <v>93816</v>
      </c>
      <c r="AH127" s="140"/>
      <c r="AI127" s="140"/>
      <c r="AJ127" s="43"/>
      <c r="AK127" s="422"/>
      <c r="AL127" s="235"/>
      <c r="AM127" s="139">
        <v>399968000</v>
      </c>
      <c r="AN127" s="139"/>
      <c r="AO127" s="139">
        <f>AM127+AN127</f>
        <v>399968000</v>
      </c>
      <c r="AP127" s="517" t="s">
        <v>22</v>
      </c>
      <c r="AQ127" s="149" t="s">
        <v>68</v>
      </c>
      <c r="AR127" s="149" t="s">
        <v>68</v>
      </c>
      <c r="AS127" s="149" t="s">
        <v>68</v>
      </c>
      <c r="AT127" s="150" t="s">
        <v>68</v>
      </c>
      <c r="AU127" s="518" t="s">
        <v>2754</v>
      </c>
      <c r="AV127" s="79">
        <v>42735</v>
      </c>
      <c r="AW127" s="47" t="s">
        <v>2753</v>
      </c>
      <c r="AX127" s="238"/>
      <c r="AY127" s="239" t="s">
        <v>11</v>
      </c>
      <c r="AZ127" s="240"/>
      <c r="BA127" s="142"/>
      <c r="BB127" s="143"/>
      <c r="BC127" s="143"/>
      <c r="BD127" s="125"/>
      <c r="BE127" s="196"/>
      <c r="BF127" s="143"/>
      <c r="BG127" s="125"/>
      <c r="BH127" s="241"/>
      <c r="BI127" s="143"/>
      <c r="BJ127" s="125"/>
      <c r="BK127" s="125"/>
      <c r="BL127" s="143"/>
      <c r="BM127" s="125"/>
      <c r="BN127" s="241"/>
      <c r="BO127" s="241"/>
      <c r="BP127" s="125"/>
      <c r="BQ127" s="125"/>
      <c r="BR127" s="143"/>
      <c r="BS127" s="125"/>
      <c r="BT127" s="242"/>
      <c r="BU127" s="242"/>
      <c r="BV127" s="242"/>
      <c r="BW127" s="243"/>
      <c r="BX127" s="243"/>
      <c r="BY127" s="126"/>
      <c r="BZ127" s="243"/>
      <c r="CA127" s="125"/>
      <c r="CB127" s="243"/>
      <c r="CC127" s="243"/>
      <c r="CD127" s="126"/>
      <c r="CE127" s="243"/>
      <c r="CF127" s="125"/>
      <c r="CG127" s="243"/>
      <c r="CH127" s="243"/>
      <c r="CI127" s="126"/>
      <c r="CJ127" s="243"/>
      <c r="CK127" s="125"/>
      <c r="CL127" s="245"/>
      <c r="CM127" s="143"/>
      <c r="CN127" s="196"/>
      <c r="CO127" s="125"/>
      <c r="CP127" s="245"/>
      <c r="CQ127" s="246"/>
      <c r="CR127" s="247"/>
      <c r="CS127" s="247"/>
      <c r="CT127" s="247"/>
      <c r="CU127" s="134"/>
      <c r="CV127" s="134"/>
      <c r="CW127" s="134"/>
      <c r="CX127" s="134"/>
      <c r="CY127" s="134"/>
      <c r="CZ127" s="139"/>
      <c r="DA127" s="248"/>
      <c r="DB127" s="134"/>
      <c r="DC127" s="139"/>
      <c r="DD127" s="249"/>
    </row>
    <row r="128" spans="1:108" ht="38.25" hidden="1" x14ac:dyDescent="0.25">
      <c r="A128" s="521">
        <f t="shared" si="98"/>
        <v>16</v>
      </c>
      <c r="B128" s="115" t="s">
        <v>1653</v>
      </c>
      <c r="C128" s="116"/>
      <c r="D128" s="262">
        <v>19</v>
      </c>
      <c r="E128" s="79">
        <v>42473</v>
      </c>
      <c r="F128" s="118" t="s">
        <v>2646</v>
      </c>
      <c r="G128" s="118" t="s">
        <v>2646</v>
      </c>
      <c r="H128" s="119"/>
      <c r="I128" s="119"/>
      <c r="J128" s="28" t="s">
        <v>2583</v>
      </c>
      <c r="K128" s="61">
        <v>185</v>
      </c>
      <c r="L128" s="120">
        <v>721015</v>
      </c>
      <c r="M128" s="54" t="s">
        <v>2584</v>
      </c>
      <c r="N128" s="304">
        <v>3500000</v>
      </c>
      <c r="O128" s="46" t="s">
        <v>2585</v>
      </c>
      <c r="P128" s="121" t="s">
        <v>2586</v>
      </c>
      <c r="Q128" s="122" t="s">
        <v>1488</v>
      </c>
      <c r="R128" s="122" t="s">
        <v>1972</v>
      </c>
      <c r="S128" s="123"/>
      <c r="T128" s="124"/>
      <c r="U128" s="123"/>
      <c r="V128" s="500">
        <v>16</v>
      </c>
      <c r="W128" s="79">
        <v>42489</v>
      </c>
      <c r="X128" s="79">
        <v>42493</v>
      </c>
      <c r="Y128" s="125">
        <f t="shared" ref="Y128:Y138" si="191">X128-W128</f>
        <v>4</v>
      </c>
      <c r="Z128" s="119" t="s">
        <v>2032</v>
      </c>
      <c r="AA128" s="119" t="s">
        <v>2587</v>
      </c>
      <c r="AB128" s="119" t="s">
        <v>2588</v>
      </c>
      <c r="AC128" s="119" t="s">
        <v>2589</v>
      </c>
      <c r="AD128" s="51" t="s">
        <v>2590</v>
      </c>
      <c r="AE128" s="65">
        <v>900785304</v>
      </c>
      <c r="AF128" s="126" t="s">
        <v>1593</v>
      </c>
      <c r="AG128" s="127">
        <v>92816</v>
      </c>
      <c r="AH128" s="79"/>
      <c r="AI128" s="47"/>
      <c r="AJ128" s="47">
        <v>7308000</v>
      </c>
      <c r="AK128" s="125"/>
      <c r="AL128" s="47"/>
      <c r="AM128" s="47">
        <v>2762568</v>
      </c>
      <c r="AN128" s="125"/>
      <c r="AO128" s="125">
        <f t="shared" ref="AO128:AO144" si="192">+AM128+AN128</f>
        <v>2762568</v>
      </c>
      <c r="AP128" s="516" t="s">
        <v>2740</v>
      </c>
      <c r="AQ128" s="149" t="s">
        <v>68</v>
      </c>
      <c r="AR128" s="149" t="s">
        <v>68</v>
      </c>
      <c r="AS128" s="149" t="s">
        <v>68</v>
      </c>
      <c r="AT128" s="150" t="s">
        <v>68</v>
      </c>
      <c r="AU128" s="79"/>
      <c r="AV128" s="79"/>
      <c r="AW128" s="47">
        <f t="shared" ref="AW128:AW138" si="193">AV128-AU128</f>
        <v>0</v>
      </c>
      <c r="AX128" s="47"/>
      <c r="AY128" s="26"/>
      <c r="AZ128" s="151" t="e">
        <f>LOOKUP(AY128,'SUPERVISIONES 2015'!$A$3:$B$1279,'SUPERVISIONES 2015'!$B$3:$B$1279)</f>
        <v>#N/A</v>
      </c>
      <c r="BA128" s="29"/>
      <c r="BB128" s="152"/>
      <c r="BC128" s="153"/>
      <c r="BD128" s="154"/>
      <c r="BE128" s="154"/>
      <c r="BF128" s="153"/>
      <c r="BG128" s="154"/>
      <c r="BH128" s="155"/>
      <c r="BI128" s="156"/>
      <c r="BJ128" s="157"/>
      <c r="BK128" s="157"/>
      <c r="BL128" s="158"/>
      <c r="BM128" s="157"/>
      <c r="BN128" s="159"/>
      <c r="BO128" s="159"/>
      <c r="BP128" s="160"/>
      <c r="BQ128" s="161"/>
      <c r="BR128" s="162"/>
      <c r="BS128" s="161"/>
      <c r="BT128" s="163">
        <f t="shared" ref="BT128:BT138" si="194">+AN128</f>
        <v>0</v>
      </c>
      <c r="BU128" s="164">
        <f t="shared" ref="BU128:BU138" si="195">+BD128+BJ128+BP128+BT128</f>
        <v>0</v>
      </c>
      <c r="BV128" s="165">
        <f t="shared" ref="BV128:BV138" si="196">+AO128+BU128</f>
        <v>2762568</v>
      </c>
      <c r="BW128" s="166"/>
      <c r="BX128" s="166"/>
      <c r="BY128" s="233"/>
      <c r="BZ128" s="166"/>
      <c r="CA128" s="154"/>
      <c r="CB128" s="156"/>
      <c r="CC128" s="156"/>
      <c r="CD128" s="156"/>
      <c r="CE128" s="156"/>
      <c r="CF128" s="157"/>
      <c r="CG128" s="192"/>
      <c r="CH128" s="192"/>
      <c r="CI128" s="193"/>
      <c r="CJ128" s="193"/>
      <c r="CK128" s="193"/>
      <c r="CL128" s="194"/>
      <c r="CM128" s="195"/>
      <c r="CN128" s="196"/>
      <c r="CO128" s="125"/>
      <c r="CP128" s="245"/>
      <c r="CQ128" s="246"/>
      <c r="CR128" s="247"/>
      <c r="CS128" s="247"/>
      <c r="CT128" s="247"/>
      <c r="CU128" s="134"/>
      <c r="CV128" s="134"/>
      <c r="CW128" s="134"/>
      <c r="CX128" s="134"/>
      <c r="CY128" s="134"/>
      <c r="CZ128" s="139"/>
      <c r="DA128" s="248"/>
      <c r="DB128" s="134"/>
      <c r="DC128" s="139"/>
      <c r="DD128" s="249"/>
    </row>
    <row r="129" spans="1:108" ht="102" hidden="1" x14ac:dyDescent="0.25">
      <c r="A129" s="521">
        <f t="shared" si="98"/>
        <v>15</v>
      </c>
      <c r="B129" s="115" t="s">
        <v>1653</v>
      </c>
      <c r="C129" s="441"/>
      <c r="D129" s="135">
        <v>20</v>
      </c>
      <c r="E129" s="79">
        <v>42473</v>
      </c>
      <c r="F129" s="118" t="s">
        <v>2646</v>
      </c>
      <c r="G129" s="118" t="s">
        <v>2646</v>
      </c>
      <c r="H129" s="119"/>
      <c r="I129" s="119"/>
      <c r="J129" s="28" t="s">
        <v>2249</v>
      </c>
      <c r="K129" s="61">
        <v>174</v>
      </c>
      <c r="L129" s="120" t="s">
        <v>2591</v>
      </c>
      <c r="M129" s="54" t="s">
        <v>2592</v>
      </c>
      <c r="N129" s="304">
        <v>5000000</v>
      </c>
      <c r="O129" s="46" t="s">
        <v>2251</v>
      </c>
      <c r="P129" s="121" t="s">
        <v>1802</v>
      </c>
      <c r="Q129" s="122" t="s">
        <v>1488</v>
      </c>
      <c r="R129" s="122" t="s">
        <v>1972</v>
      </c>
      <c r="S129" s="123"/>
      <c r="T129" s="124"/>
      <c r="U129" s="123"/>
      <c r="V129" s="500">
        <v>15</v>
      </c>
      <c r="W129" s="79">
        <v>42488</v>
      </c>
      <c r="X129" s="79">
        <v>42493</v>
      </c>
      <c r="Y129" s="125">
        <f t="shared" si="191"/>
        <v>5</v>
      </c>
      <c r="Z129" s="119" t="s">
        <v>2032</v>
      </c>
      <c r="AA129" s="119" t="s">
        <v>2593</v>
      </c>
      <c r="AB129" s="119" t="s">
        <v>1613</v>
      </c>
      <c r="AC129" s="119" t="s">
        <v>1614</v>
      </c>
      <c r="AD129" s="51" t="s">
        <v>2594</v>
      </c>
      <c r="AE129" s="65">
        <v>900966607</v>
      </c>
      <c r="AF129" s="126" t="s">
        <v>1600</v>
      </c>
      <c r="AG129" s="127">
        <v>93516</v>
      </c>
      <c r="AH129" s="79"/>
      <c r="AI129" s="47"/>
      <c r="AJ129" s="47"/>
      <c r="AK129" s="125"/>
      <c r="AL129" s="125">
        <v>0</v>
      </c>
      <c r="AM129" s="47">
        <v>4320000</v>
      </c>
      <c r="AN129" s="125"/>
      <c r="AO129" s="125">
        <f t="shared" si="192"/>
        <v>4320000</v>
      </c>
      <c r="AP129" s="148"/>
      <c r="AQ129" s="149" t="s">
        <v>68</v>
      </c>
      <c r="AR129" s="149" t="s">
        <v>68</v>
      </c>
      <c r="AS129" s="149" t="s">
        <v>68</v>
      </c>
      <c r="AT129" s="150" t="s">
        <v>68</v>
      </c>
      <c r="AU129" s="79"/>
      <c r="AV129" s="79">
        <v>42735</v>
      </c>
      <c r="AW129" s="47">
        <f t="shared" si="193"/>
        <v>42735</v>
      </c>
      <c r="AX129" s="47"/>
      <c r="AY129" s="26"/>
      <c r="AZ129" s="151" t="e">
        <f>LOOKUP(AY129,'SUPERVISIONES 2015'!$A$3:$B$1279,'SUPERVISIONES 2015'!$B$3:$B$1279)</f>
        <v>#N/A</v>
      </c>
      <c r="BA129" s="29"/>
      <c r="BB129" s="152"/>
      <c r="BC129" s="153"/>
      <c r="BD129" s="154"/>
      <c r="BE129" s="154"/>
      <c r="BF129" s="153"/>
      <c r="BG129" s="154"/>
      <c r="BH129" s="155"/>
      <c r="BI129" s="156"/>
      <c r="BJ129" s="157"/>
      <c r="BK129" s="157"/>
      <c r="BL129" s="158"/>
      <c r="BM129" s="157"/>
      <c r="BN129" s="159"/>
      <c r="BO129" s="159"/>
      <c r="BP129" s="160"/>
      <c r="BQ129" s="161"/>
      <c r="BR129" s="162"/>
      <c r="BS129" s="161"/>
      <c r="BT129" s="163">
        <f t="shared" si="194"/>
        <v>0</v>
      </c>
      <c r="BU129" s="164">
        <f t="shared" si="195"/>
        <v>0</v>
      </c>
      <c r="BV129" s="165">
        <f t="shared" si="196"/>
        <v>4320000</v>
      </c>
      <c r="BW129" s="166"/>
      <c r="BX129" s="166"/>
      <c r="BY129" s="233"/>
      <c r="BZ129" s="166"/>
      <c r="CA129" s="154"/>
      <c r="CB129" s="156"/>
      <c r="CC129" s="156"/>
      <c r="CD129" s="156"/>
      <c r="CE129" s="156"/>
      <c r="CF129" s="157"/>
      <c r="CG129" s="192"/>
      <c r="CH129" s="192"/>
      <c r="CI129" s="193"/>
      <c r="CJ129" s="193"/>
      <c r="CK129" s="193"/>
      <c r="CL129" s="194"/>
      <c r="CM129" s="195"/>
      <c r="CN129" s="196"/>
      <c r="CO129" s="125"/>
      <c r="CP129" s="245"/>
      <c r="CQ129" s="246"/>
      <c r="CR129" s="247"/>
      <c r="CS129" s="247"/>
      <c r="CT129" s="247"/>
      <c r="CU129" s="134"/>
      <c r="CV129" s="134"/>
      <c r="CW129" s="134"/>
      <c r="CX129" s="134"/>
      <c r="CY129" s="134"/>
      <c r="CZ129" s="139"/>
      <c r="DA129" s="248"/>
      <c r="DB129" s="134"/>
      <c r="DC129" s="139"/>
      <c r="DD129" s="249"/>
    </row>
    <row r="130" spans="1:108" ht="38.25" hidden="1" x14ac:dyDescent="0.25">
      <c r="A130" s="521">
        <f t="shared" si="98"/>
        <v>17</v>
      </c>
      <c r="B130" s="115" t="s">
        <v>1653</v>
      </c>
      <c r="C130" s="441"/>
      <c r="D130" s="135">
        <v>21</v>
      </c>
      <c r="E130" s="79">
        <v>42474</v>
      </c>
      <c r="F130" s="118" t="s">
        <v>2646</v>
      </c>
      <c r="G130" s="118" t="s">
        <v>2646</v>
      </c>
      <c r="H130" s="119"/>
      <c r="I130" s="119"/>
      <c r="J130" s="28" t="s">
        <v>2582</v>
      </c>
      <c r="K130" s="61">
        <v>160</v>
      </c>
      <c r="L130" s="120" t="s">
        <v>2595</v>
      </c>
      <c r="M130" s="54" t="s">
        <v>2596</v>
      </c>
      <c r="N130" s="304">
        <v>15750000</v>
      </c>
      <c r="O130" s="46" t="s">
        <v>2597</v>
      </c>
      <c r="P130" s="121" t="s">
        <v>2598</v>
      </c>
      <c r="Q130" s="122" t="s">
        <v>1488</v>
      </c>
      <c r="R130" s="122" t="s">
        <v>1972</v>
      </c>
      <c r="S130" s="123"/>
      <c r="T130" s="124"/>
      <c r="U130" s="123"/>
      <c r="V130" s="500">
        <v>17</v>
      </c>
      <c r="W130" s="79">
        <v>42489</v>
      </c>
      <c r="X130" s="79">
        <v>42493</v>
      </c>
      <c r="Y130" s="125">
        <f t="shared" si="191"/>
        <v>4</v>
      </c>
      <c r="Z130" s="119" t="s">
        <v>2032</v>
      </c>
      <c r="AA130" s="119" t="s">
        <v>2573</v>
      </c>
      <c r="AB130" s="119" t="s">
        <v>2599</v>
      </c>
      <c r="AC130" s="119" t="s">
        <v>2599</v>
      </c>
      <c r="AD130" s="51" t="s">
        <v>2600</v>
      </c>
      <c r="AE130" s="65">
        <v>892115006</v>
      </c>
      <c r="AF130" s="126" t="s">
        <v>2279</v>
      </c>
      <c r="AG130" s="127">
        <v>92916</v>
      </c>
      <c r="AH130" s="79"/>
      <c r="AI130" s="47"/>
      <c r="AJ130" s="47"/>
      <c r="AK130" s="125"/>
      <c r="AL130" s="125">
        <v>0</v>
      </c>
      <c r="AM130" s="47">
        <v>15750000</v>
      </c>
      <c r="AN130" s="125"/>
      <c r="AO130" s="125">
        <f t="shared" si="192"/>
        <v>15750000</v>
      </c>
      <c r="AP130" s="148"/>
      <c r="AQ130" s="149" t="s">
        <v>68</v>
      </c>
      <c r="AR130" s="149" t="s">
        <v>68</v>
      </c>
      <c r="AS130" s="149" t="s">
        <v>68</v>
      </c>
      <c r="AT130" s="150" t="s">
        <v>68</v>
      </c>
      <c r="AU130" s="79"/>
      <c r="AV130" s="79">
        <v>42719</v>
      </c>
      <c r="AW130" s="47">
        <f t="shared" si="193"/>
        <v>42719</v>
      </c>
      <c r="AX130" s="47"/>
      <c r="AY130" s="26"/>
      <c r="AZ130" s="151" t="e">
        <f>LOOKUP(AY130,'SUPERVISIONES 2015'!$A$3:$B$1279,'SUPERVISIONES 2015'!$B$3:$B$1279)</f>
        <v>#N/A</v>
      </c>
      <c r="BA130" s="29"/>
      <c r="BB130" s="152"/>
      <c r="BC130" s="153"/>
      <c r="BD130" s="154"/>
      <c r="BE130" s="154"/>
      <c r="BF130" s="153"/>
      <c r="BG130" s="154"/>
      <c r="BH130" s="155"/>
      <c r="BI130" s="156"/>
      <c r="BJ130" s="157"/>
      <c r="BK130" s="157"/>
      <c r="BL130" s="158"/>
      <c r="BM130" s="157"/>
      <c r="BN130" s="159"/>
      <c r="BO130" s="159"/>
      <c r="BP130" s="160"/>
      <c r="BQ130" s="161"/>
      <c r="BR130" s="162"/>
      <c r="BS130" s="161"/>
      <c r="BT130" s="163">
        <f t="shared" si="194"/>
        <v>0</v>
      </c>
      <c r="BU130" s="164">
        <f t="shared" si="195"/>
        <v>0</v>
      </c>
      <c r="BV130" s="165">
        <f t="shared" si="196"/>
        <v>15750000</v>
      </c>
      <c r="BW130" s="166"/>
      <c r="BX130" s="166"/>
      <c r="BY130" s="233"/>
      <c r="BZ130" s="166"/>
      <c r="CA130" s="154"/>
      <c r="CB130" s="156"/>
      <c r="CC130" s="156"/>
      <c r="CD130" s="156"/>
      <c r="CE130" s="156"/>
      <c r="CF130" s="157"/>
      <c r="CG130" s="192"/>
      <c r="CH130" s="192"/>
      <c r="CI130" s="193"/>
      <c r="CJ130" s="193"/>
      <c r="CK130" s="193"/>
      <c r="CL130" s="194"/>
      <c r="CM130" s="195"/>
      <c r="CN130" s="196"/>
      <c r="CO130" s="125"/>
      <c r="CP130" s="245"/>
      <c r="CQ130" s="246"/>
      <c r="CR130" s="247"/>
      <c r="CS130" s="247"/>
      <c r="CT130" s="247"/>
      <c r="CU130" s="134"/>
      <c r="CV130" s="134"/>
      <c r="CW130" s="134"/>
      <c r="CX130" s="134"/>
      <c r="CY130" s="134"/>
      <c r="CZ130" s="139"/>
      <c r="DA130" s="248"/>
      <c r="DB130" s="134"/>
      <c r="DC130" s="139"/>
      <c r="DD130" s="249"/>
    </row>
    <row r="131" spans="1:108" ht="63.75" hidden="1" x14ac:dyDescent="0.25">
      <c r="A131" s="521">
        <f t="shared" ref="A131:A194" si="197">V131</f>
        <v>18</v>
      </c>
      <c r="B131" s="133" t="s">
        <v>1654</v>
      </c>
      <c r="C131" s="441"/>
      <c r="D131" s="135">
        <v>22</v>
      </c>
      <c r="E131" s="79">
        <v>42474</v>
      </c>
      <c r="F131" s="118" t="s">
        <v>2646</v>
      </c>
      <c r="G131" s="118" t="s">
        <v>2646</v>
      </c>
      <c r="H131" s="119" t="s">
        <v>2656</v>
      </c>
      <c r="I131" s="119" t="s">
        <v>2656</v>
      </c>
      <c r="J131" s="28" t="s">
        <v>2581</v>
      </c>
      <c r="K131" s="61">
        <v>181</v>
      </c>
      <c r="L131" s="120" t="s">
        <v>2601</v>
      </c>
      <c r="M131" s="54" t="s">
        <v>2602</v>
      </c>
      <c r="N131" s="304">
        <v>5569161</v>
      </c>
      <c r="O131" s="46" t="s">
        <v>2603</v>
      </c>
      <c r="P131" s="121" t="s">
        <v>1802</v>
      </c>
      <c r="Q131" s="122" t="s">
        <v>1488</v>
      </c>
      <c r="R131" s="122" t="s">
        <v>1972</v>
      </c>
      <c r="S131" s="123"/>
      <c r="T131" s="124"/>
      <c r="U131" s="123"/>
      <c r="V131" s="500">
        <v>18</v>
      </c>
      <c r="W131" s="79">
        <v>42493</v>
      </c>
      <c r="X131" s="79">
        <v>42493</v>
      </c>
      <c r="Y131" s="125">
        <f t="shared" si="191"/>
        <v>0</v>
      </c>
      <c r="Z131" s="119" t="s">
        <v>2032</v>
      </c>
      <c r="AA131" s="119" t="s">
        <v>2604</v>
      </c>
      <c r="AB131" s="119" t="s">
        <v>2605</v>
      </c>
      <c r="AC131" s="119" t="s">
        <v>2605</v>
      </c>
      <c r="AD131" s="51" t="s">
        <v>2606</v>
      </c>
      <c r="AE131" s="65">
        <v>900221155</v>
      </c>
      <c r="AF131" s="126" t="s">
        <v>2054</v>
      </c>
      <c r="AG131" s="127">
        <v>93616</v>
      </c>
      <c r="AH131" s="79"/>
      <c r="AI131" s="47"/>
      <c r="AJ131" s="47"/>
      <c r="AK131" s="125"/>
      <c r="AL131" s="125">
        <v>0</v>
      </c>
      <c r="AM131" s="47">
        <v>3352160</v>
      </c>
      <c r="AN131" s="125"/>
      <c r="AO131" s="125">
        <f t="shared" si="192"/>
        <v>3352160</v>
      </c>
      <c r="AP131" s="148"/>
      <c r="AQ131" s="149" t="s">
        <v>68</v>
      </c>
      <c r="AR131" s="149" t="s">
        <v>68</v>
      </c>
      <c r="AS131" s="149" t="s">
        <v>68</v>
      </c>
      <c r="AT131" s="150" t="s">
        <v>68</v>
      </c>
      <c r="AU131" s="79"/>
      <c r="AV131" s="79"/>
      <c r="AW131" s="47">
        <f t="shared" si="193"/>
        <v>0</v>
      </c>
      <c r="AX131" s="47"/>
      <c r="AY131" s="26"/>
      <c r="AZ131" s="151" t="e">
        <f>LOOKUP(AY131,'SUPERVISIONES 2015'!$A$3:$B$1279,'SUPERVISIONES 2015'!$B$3:$B$1279)</f>
        <v>#N/A</v>
      </c>
      <c r="BA131" s="29"/>
      <c r="BB131" s="152"/>
      <c r="BC131" s="153"/>
      <c r="BD131" s="154"/>
      <c r="BE131" s="154"/>
      <c r="BF131" s="153"/>
      <c r="BG131" s="154"/>
      <c r="BH131" s="155"/>
      <c r="BI131" s="156"/>
      <c r="BJ131" s="157"/>
      <c r="BK131" s="157"/>
      <c r="BL131" s="158"/>
      <c r="BM131" s="157"/>
      <c r="BN131" s="159"/>
      <c r="BO131" s="159"/>
      <c r="BP131" s="160"/>
      <c r="BQ131" s="161"/>
      <c r="BR131" s="162"/>
      <c r="BS131" s="161"/>
      <c r="BT131" s="163">
        <f t="shared" si="194"/>
        <v>0</v>
      </c>
      <c r="BU131" s="164">
        <f t="shared" si="195"/>
        <v>0</v>
      </c>
      <c r="BV131" s="165">
        <f t="shared" si="196"/>
        <v>3352160</v>
      </c>
      <c r="BW131" s="166"/>
      <c r="BX131" s="166"/>
      <c r="BY131" s="233"/>
      <c r="BZ131" s="166"/>
      <c r="CA131" s="154"/>
      <c r="CB131" s="156"/>
      <c r="CC131" s="156"/>
      <c r="CD131" s="156"/>
      <c r="CE131" s="156"/>
      <c r="CF131" s="157"/>
      <c r="CG131" s="192"/>
      <c r="CH131" s="192"/>
      <c r="CI131" s="193"/>
      <c r="CJ131" s="193"/>
      <c r="CK131" s="193"/>
      <c r="CL131" s="194"/>
      <c r="CM131" s="195"/>
      <c r="CN131" s="196"/>
      <c r="CO131" s="125"/>
      <c r="CP131" s="245"/>
      <c r="CQ131" s="246"/>
      <c r="CR131" s="247"/>
      <c r="CS131" s="247"/>
      <c r="CT131" s="247"/>
      <c r="CU131" s="134"/>
      <c r="CV131" s="134"/>
      <c r="CW131" s="134"/>
      <c r="CX131" s="134"/>
      <c r="CY131" s="134"/>
      <c r="CZ131" s="139"/>
      <c r="DA131" s="248"/>
      <c r="DB131" s="134"/>
      <c r="DC131" s="139"/>
      <c r="DD131" s="249"/>
    </row>
    <row r="132" spans="1:108" ht="89.25" hidden="1" x14ac:dyDescent="0.25">
      <c r="A132" s="521">
        <f t="shared" si="197"/>
        <v>19</v>
      </c>
      <c r="B132" s="133" t="s">
        <v>1654</v>
      </c>
      <c r="C132" s="441"/>
      <c r="D132" s="135">
        <v>23</v>
      </c>
      <c r="E132" s="79">
        <v>42479</v>
      </c>
      <c r="F132" s="118" t="s">
        <v>2646</v>
      </c>
      <c r="G132" s="118" t="s">
        <v>2646</v>
      </c>
      <c r="H132" s="119"/>
      <c r="I132" s="119"/>
      <c r="J132" s="28" t="s">
        <v>2580</v>
      </c>
      <c r="K132" s="61">
        <v>194</v>
      </c>
      <c r="L132" s="120" t="s">
        <v>2607</v>
      </c>
      <c r="M132" s="54" t="s">
        <v>2608</v>
      </c>
      <c r="N132" s="304">
        <v>4988000</v>
      </c>
      <c r="O132" s="46" t="s">
        <v>2609</v>
      </c>
      <c r="P132" s="121" t="s">
        <v>2610</v>
      </c>
      <c r="Q132" s="122" t="s">
        <v>1488</v>
      </c>
      <c r="R132" s="122" t="s">
        <v>1972</v>
      </c>
      <c r="S132" s="123"/>
      <c r="T132" s="124"/>
      <c r="U132" s="123"/>
      <c r="V132" s="500">
        <v>19</v>
      </c>
      <c r="W132" s="79">
        <v>42496</v>
      </c>
      <c r="X132" s="79">
        <v>42500</v>
      </c>
      <c r="Y132" s="125">
        <f t="shared" si="191"/>
        <v>4</v>
      </c>
      <c r="Z132" s="119" t="s">
        <v>2032</v>
      </c>
      <c r="AA132" s="119" t="s">
        <v>2741</v>
      </c>
      <c r="AB132" s="119" t="s">
        <v>2605</v>
      </c>
      <c r="AC132" s="119" t="s">
        <v>2605</v>
      </c>
      <c r="AD132" s="51" t="s">
        <v>2742</v>
      </c>
      <c r="AE132" s="65">
        <v>19214515</v>
      </c>
      <c r="AF132" s="126"/>
      <c r="AG132" s="127">
        <v>95316</v>
      </c>
      <c r="AH132" s="79"/>
      <c r="AI132" s="47"/>
      <c r="AJ132" s="47"/>
      <c r="AK132" s="125"/>
      <c r="AL132" s="125">
        <v>0</v>
      </c>
      <c r="AM132" s="47">
        <v>3000000</v>
      </c>
      <c r="AN132" s="125"/>
      <c r="AO132" s="125">
        <f t="shared" si="192"/>
        <v>3000000</v>
      </c>
      <c r="AP132" s="148" t="s">
        <v>22</v>
      </c>
      <c r="AQ132" s="149" t="s">
        <v>68</v>
      </c>
      <c r="AR132" s="149" t="s">
        <v>68</v>
      </c>
      <c r="AS132" s="149" t="s">
        <v>68</v>
      </c>
      <c r="AT132" s="150" t="s">
        <v>68</v>
      </c>
      <c r="AU132" s="79"/>
      <c r="AV132" s="79"/>
      <c r="AW132" s="47">
        <f t="shared" si="193"/>
        <v>0</v>
      </c>
      <c r="AX132" s="47"/>
      <c r="AY132" s="26"/>
      <c r="AZ132" s="151" t="e">
        <f>LOOKUP(AY132,'SUPERVISIONES 2015'!$A$3:$B$1279,'SUPERVISIONES 2015'!$B$3:$B$1279)</f>
        <v>#N/A</v>
      </c>
      <c r="BA132" s="29"/>
      <c r="BB132" s="152"/>
      <c r="BC132" s="153"/>
      <c r="BD132" s="154"/>
      <c r="BE132" s="154"/>
      <c r="BF132" s="153"/>
      <c r="BG132" s="154"/>
      <c r="BH132" s="155"/>
      <c r="BI132" s="156"/>
      <c r="BJ132" s="157"/>
      <c r="BK132" s="157"/>
      <c r="BL132" s="158"/>
      <c r="BM132" s="157"/>
      <c r="BN132" s="159"/>
      <c r="BO132" s="159"/>
      <c r="BP132" s="160"/>
      <c r="BQ132" s="161"/>
      <c r="BR132" s="162"/>
      <c r="BS132" s="161"/>
      <c r="BT132" s="163">
        <f t="shared" si="194"/>
        <v>0</v>
      </c>
      <c r="BU132" s="164">
        <f t="shared" si="195"/>
        <v>0</v>
      </c>
      <c r="BV132" s="165">
        <f t="shared" si="196"/>
        <v>3000000</v>
      </c>
      <c r="BW132" s="166"/>
      <c r="BX132" s="166"/>
      <c r="BY132" s="233"/>
      <c r="BZ132" s="166"/>
      <c r="CA132" s="154"/>
      <c r="CB132" s="156"/>
      <c r="CC132" s="156"/>
      <c r="CD132" s="156"/>
      <c r="CE132" s="156"/>
      <c r="CF132" s="157"/>
      <c r="CG132" s="192"/>
      <c r="CH132" s="192"/>
      <c r="CI132" s="193"/>
      <c r="CJ132" s="193"/>
      <c r="CK132" s="193"/>
      <c r="CL132" s="194"/>
      <c r="CM132" s="195"/>
      <c r="CN132" s="196"/>
      <c r="CO132" s="125"/>
      <c r="CP132" s="245"/>
      <c r="CQ132" s="246"/>
      <c r="CR132" s="247"/>
      <c r="CS132" s="247"/>
      <c r="CT132" s="247"/>
      <c r="CU132" s="134"/>
      <c r="CV132" s="134"/>
      <c r="CW132" s="134"/>
      <c r="CX132" s="134"/>
      <c r="CY132" s="134"/>
      <c r="CZ132" s="139"/>
      <c r="DA132" s="248"/>
      <c r="DB132" s="134"/>
      <c r="DC132" s="139"/>
      <c r="DD132" s="249"/>
    </row>
    <row r="133" spans="1:108" ht="38.25" hidden="1" x14ac:dyDescent="0.25">
      <c r="A133" s="521">
        <f t="shared" si="197"/>
        <v>23</v>
      </c>
      <c r="B133" s="133" t="s">
        <v>2614</v>
      </c>
      <c r="C133" s="441"/>
      <c r="D133" s="135">
        <v>24</v>
      </c>
      <c r="E133" s="79">
        <v>42480</v>
      </c>
      <c r="F133" s="118" t="s">
        <v>2646</v>
      </c>
      <c r="G133" s="118" t="s">
        <v>2646</v>
      </c>
      <c r="H133" s="119"/>
      <c r="I133" s="119"/>
      <c r="J133" s="28" t="s">
        <v>2579</v>
      </c>
      <c r="K133" s="61">
        <v>159</v>
      </c>
      <c r="L133" s="120">
        <v>901517</v>
      </c>
      <c r="M133" s="54" t="s">
        <v>2611</v>
      </c>
      <c r="N133" s="304">
        <v>5950000</v>
      </c>
      <c r="O133" s="46" t="s">
        <v>2612</v>
      </c>
      <c r="P133" s="121" t="s">
        <v>2613</v>
      </c>
      <c r="Q133" s="122" t="s">
        <v>1488</v>
      </c>
      <c r="R133" s="122" t="s">
        <v>1972</v>
      </c>
      <c r="S133" s="123"/>
      <c r="T133" s="124"/>
      <c r="U133" s="123"/>
      <c r="V133" s="500">
        <v>23</v>
      </c>
      <c r="W133" s="79">
        <v>42500</v>
      </c>
      <c r="X133" s="79">
        <v>42500</v>
      </c>
      <c r="Y133" s="125">
        <f t="shared" si="191"/>
        <v>0</v>
      </c>
      <c r="Z133" s="119" t="s">
        <v>2032</v>
      </c>
      <c r="AA133" s="119" t="s">
        <v>2573</v>
      </c>
      <c r="AB133" s="119" t="s">
        <v>1613</v>
      </c>
      <c r="AC133" s="119" t="s">
        <v>1614</v>
      </c>
      <c r="AD133" s="51" t="s">
        <v>2755</v>
      </c>
      <c r="AE133" s="65">
        <v>800003122</v>
      </c>
      <c r="AF133" s="126" t="s">
        <v>2054</v>
      </c>
      <c r="AG133" s="127">
        <v>96316</v>
      </c>
      <c r="AH133" s="79"/>
      <c r="AI133" s="47"/>
      <c r="AJ133" s="47"/>
      <c r="AK133" s="125"/>
      <c r="AL133" s="125">
        <v>0</v>
      </c>
      <c r="AM133" s="47">
        <v>5879900</v>
      </c>
      <c r="AN133" s="125"/>
      <c r="AO133" s="125">
        <f t="shared" si="192"/>
        <v>5879900</v>
      </c>
      <c r="AP133" s="148" t="s">
        <v>22</v>
      </c>
      <c r="AQ133" s="149" t="s">
        <v>68</v>
      </c>
      <c r="AR133" s="149" t="s">
        <v>68</v>
      </c>
      <c r="AS133" s="149" t="s">
        <v>68</v>
      </c>
      <c r="AT133" s="150" t="s">
        <v>68</v>
      </c>
      <c r="AU133" s="470"/>
      <c r="AV133" s="79">
        <v>42719</v>
      </c>
      <c r="AW133" s="47">
        <f t="shared" si="193"/>
        <v>42719</v>
      </c>
      <c r="AX133" s="47"/>
      <c r="AY133" s="26" t="s">
        <v>108</v>
      </c>
      <c r="AZ133" s="151">
        <f>LOOKUP(AY133,'SUPERVISIONES 2015'!$A$3:$B$1279,'SUPERVISIONES 2015'!$B$3:$B$1279)</f>
        <v>40179426</v>
      </c>
      <c r="BA133" s="29"/>
      <c r="BB133" s="152"/>
      <c r="BC133" s="153"/>
      <c r="BD133" s="154"/>
      <c r="BE133" s="154"/>
      <c r="BF133" s="153"/>
      <c r="BG133" s="154"/>
      <c r="BH133" s="155"/>
      <c r="BI133" s="156"/>
      <c r="BJ133" s="157"/>
      <c r="BK133" s="157"/>
      <c r="BL133" s="158"/>
      <c r="BM133" s="157"/>
      <c r="BN133" s="159"/>
      <c r="BO133" s="159"/>
      <c r="BP133" s="160"/>
      <c r="BQ133" s="161"/>
      <c r="BR133" s="162"/>
      <c r="BS133" s="161"/>
      <c r="BT133" s="163">
        <f t="shared" si="194"/>
        <v>0</v>
      </c>
      <c r="BU133" s="164">
        <f t="shared" si="195"/>
        <v>0</v>
      </c>
      <c r="BV133" s="165">
        <f t="shared" si="196"/>
        <v>5879900</v>
      </c>
      <c r="BW133" s="166"/>
      <c r="BX133" s="166"/>
      <c r="BY133" s="233"/>
      <c r="BZ133" s="166"/>
      <c r="CA133" s="154"/>
      <c r="CB133" s="156"/>
      <c r="CC133" s="156"/>
      <c r="CD133" s="156"/>
      <c r="CE133" s="156"/>
      <c r="CF133" s="157"/>
      <c r="CG133" s="192"/>
      <c r="CH133" s="192"/>
      <c r="CI133" s="193"/>
      <c r="CJ133" s="193"/>
      <c r="CK133" s="193"/>
      <c r="CL133" s="194"/>
      <c r="CM133" s="195"/>
      <c r="CN133" s="196"/>
      <c r="CO133" s="125"/>
      <c r="CP133" s="245"/>
      <c r="CQ133" s="246"/>
      <c r="CR133" s="247"/>
      <c r="CS133" s="247"/>
      <c r="CT133" s="247"/>
      <c r="CU133" s="134"/>
      <c r="CV133" s="134"/>
      <c r="CW133" s="134"/>
      <c r="CX133" s="134"/>
      <c r="CY133" s="134"/>
      <c r="CZ133" s="139"/>
      <c r="DA133" s="248"/>
      <c r="DB133" s="134"/>
      <c r="DC133" s="139"/>
      <c r="DD133" s="249"/>
    </row>
    <row r="134" spans="1:108" ht="33" hidden="1" customHeight="1" x14ac:dyDescent="0.25">
      <c r="A134" s="521">
        <f t="shared" si="197"/>
        <v>21</v>
      </c>
      <c r="B134" s="133" t="s">
        <v>1653</v>
      </c>
      <c r="C134" s="441"/>
      <c r="D134" s="135">
        <v>25</v>
      </c>
      <c r="E134" s="79">
        <v>42481</v>
      </c>
      <c r="F134" s="118" t="s">
        <v>2646</v>
      </c>
      <c r="G134" s="118" t="s">
        <v>2646</v>
      </c>
      <c r="H134" s="119"/>
      <c r="I134" s="119"/>
      <c r="J134" s="28" t="s">
        <v>2578</v>
      </c>
      <c r="K134" s="61">
        <v>37</v>
      </c>
      <c r="L134" s="120">
        <v>432332</v>
      </c>
      <c r="M134" s="54" t="s">
        <v>2494</v>
      </c>
      <c r="N134" s="304">
        <v>9146636</v>
      </c>
      <c r="O134" s="46" t="s">
        <v>2615</v>
      </c>
      <c r="P134" s="121" t="s">
        <v>2616</v>
      </c>
      <c r="Q134" s="122" t="s">
        <v>1488</v>
      </c>
      <c r="R134" s="122" t="s">
        <v>1972</v>
      </c>
      <c r="S134" s="123"/>
      <c r="T134" s="124"/>
      <c r="U134" s="123"/>
      <c r="V134" s="500">
        <v>21</v>
      </c>
      <c r="W134" s="79">
        <v>42496</v>
      </c>
      <c r="X134" s="79">
        <v>42500</v>
      </c>
      <c r="Y134" s="125">
        <f t="shared" si="191"/>
        <v>4</v>
      </c>
      <c r="Z134" s="119" t="s">
        <v>1919</v>
      </c>
      <c r="AA134" s="119" t="s">
        <v>2617</v>
      </c>
      <c r="AB134" s="119" t="s">
        <v>1493</v>
      </c>
      <c r="AC134" s="119" t="s">
        <v>1493</v>
      </c>
      <c r="AD134" s="51" t="s">
        <v>2757</v>
      </c>
      <c r="AE134" s="65">
        <v>900210800</v>
      </c>
      <c r="AF134" s="126" t="s">
        <v>1611</v>
      </c>
      <c r="AG134" s="127">
        <v>95516</v>
      </c>
      <c r="AH134" s="79"/>
      <c r="AI134" s="47"/>
      <c r="AJ134" s="47"/>
      <c r="AK134" s="125"/>
      <c r="AL134" s="125">
        <v>0</v>
      </c>
      <c r="AM134" s="47">
        <v>6000000</v>
      </c>
      <c r="AN134" s="125"/>
      <c r="AO134" s="125">
        <f t="shared" si="192"/>
        <v>6000000</v>
      </c>
      <c r="AP134" s="148" t="s">
        <v>22</v>
      </c>
      <c r="AQ134" s="149" t="s">
        <v>68</v>
      </c>
      <c r="AR134" s="149" t="s">
        <v>68</v>
      </c>
      <c r="AS134" s="149" t="s">
        <v>68</v>
      </c>
      <c r="AT134" s="150" t="s">
        <v>68</v>
      </c>
      <c r="AU134" s="470"/>
      <c r="AV134" s="470"/>
      <c r="AW134" s="520" t="s">
        <v>2758</v>
      </c>
      <c r="AX134" s="47"/>
      <c r="AY134" s="26" t="s">
        <v>2759</v>
      </c>
      <c r="AZ134" s="151">
        <f>LOOKUP(AY134,'SUPERVISIONES 2015'!$A$3:$B$1279,'SUPERVISIONES 2015'!$B$3:$B$1279)</f>
        <v>51638528</v>
      </c>
      <c r="BA134" s="29"/>
      <c r="BB134" s="152"/>
      <c r="BC134" s="153"/>
      <c r="BD134" s="154"/>
      <c r="BE134" s="154"/>
      <c r="BF134" s="153"/>
      <c r="BG134" s="154"/>
      <c r="BH134" s="155"/>
      <c r="BI134" s="156"/>
      <c r="BJ134" s="157"/>
      <c r="BK134" s="157"/>
      <c r="BL134" s="158"/>
      <c r="BM134" s="157"/>
      <c r="BN134" s="159"/>
      <c r="BO134" s="159"/>
      <c r="BP134" s="160"/>
      <c r="BQ134" s="161"/>
      <c r="BR134" s="162"/>
      <c r="BS134" s="161"/>
      <c r="BT134" s="163">
        <f t="shared" si="194"/>
        <v>0</v>
      </c>
      <c r="BU134" s="164">
        <f t="shared" si="195"/>
        <v>0</v>
      </c>
      <c r="BV134" s="165">
        <f t="shared" si="196"/>
        <v>6000000</v>
      </c>
      <c r="BW134" s="166"/>
      <c r="BX134" s="166"/>
      <c r="BY134" s="233"/>
      <c r="BZ134" s="166"/>
      <c r="CA134" s="154"/>
      <c r="CB134" s="156"/>
      <c r="CC134" s="156"/>
      <c r="CD134" s="156"/>
      <c r="CE134" s="156"/>
      <c r="CF134" s="157"/>
      <c r="CG134" s="192"/>
      <c r="CH134" s="192"/>
      <c r="CI134" s="193"/>
      <c r="CJ134" s="193"/>
      <c r="CK134" s="193"/>
      <c r="CL134" s="194"/>
      <c r="CM134" s="195"/>
      <c r="CN134" s="196"/>
      <c r="CO134" s="125"/>
      <c r="CP134" s="245"/>
      <c r="CQ134" s="246"/>
      <c r="CR134" s="247"/>
      <c r="CS134" s="247"/>
      <c r="CT134" s="247"/>
      <c r="CU134" s="134"/>
      <c r="CV134" s="134"/>
      <c r="CW134" s="134"/>
      <c r="CX134" s="134"/>
      <c r="CY134" s="134"/>
      <c r="CZ134" s="139"/>
      <c r="DA134" s="248"/>
      <c r="DB134" s="134"/>
      <c r="DC134" s="139"/>
      <c r="DD134" s="249"/>
    </row>
    <row r="135" spans="1:108" ht="83.25" hidden="1" customHeight="1" x14ac:dyDescent="0.25">
      <c r="A135" s="521">
        <f t="shared" si="197"/>
        <v>20</v>
      </c>
      <c r="B135" s="133" t="s">
        <v>1654</v>
      </c>
      <c r="C135" s="441"/>
      <c r="D135" s="135">
        <v>26</v>
      </c>
      <c r="E135" s="79">
        <v>42481</v>
      </c>
      <c r="F135" s="118" t="s">
        <v>2646</v>
      </c>
      <c r="G135" s="118" t="s">
        <v>2646</v>
      </c>
      <c r="H135" s="119"/>
      <c r="I135" s="119"/>
      <c r="J135" s="28" t="s">
        <v>2577</v>
      </c>
      <c r="K135" s="61">
        <v>126</v>
      </c>
      <c r="L135" s="120">
        <v>781815</v>
      </c>
      <c r="M135" s="54" t="s">
        <v>2618</v>
      </c>
      <c r="N135" s="304">
        <v>18000000</v>
      </c>
      <c r="O135" s="46" t="s">
        <v>2619</v>
      </c>
      <c r="P135" s="121" t="s">
        <v>1637</v>
      </c>
      <c r="Q135" s="122" t="s">
        <v>1488</v>
      </c>
      <c r="R135" s="121" t="s">
        <v>1972</v>
      </c>
      <c r="S135" s="123"/>
      <c r="T135" s="124"/>
      <c r="U135" s="123"/>
      <c r="V135" s="500">
        <v>20</v>
      </c>
      <c r="W135" s="79">
        <v>42496</v>
      </c>
      <c r="X135" s="79">
        <v>42500</v>
      </c>
      <c r="Y135" s="125">
        <f t="shared" si="191"/>
        <v>4</v>
      </c>
      <c r="Z135" s="119" t="s">
        <v>2032</v>
      </c>
      <c r="AA135" s="119" t="s">
        <v>2620</v>
      </c>
      <c r="AB135" s="119" t="s">
        <v>2621</v>
      </c>
      <c r="AC135" s="119" t="s">
        <v>2621</v>
      </c>
      <c r="AD135" s="51" t="s">
        <v>2743</v>
      </c>
      <c r="AE135" s="65">
        <v>45503049</v>
      </c>
      <c r="AF135" s="126"/>
      <c r="AG135" s="127">
        <v>95216</v>
      </c>
      <c r="AH135" s="79"/>
      <c r="AI135" s="47"/>
      <c r="AJ135" s="47"/>
      <c r="AK135" s="125"/>
      <c r="AL135" s="125">
        <v>0</v>
      </c>
      <c r="AM135" s="47">
        <v>18000000</v>
      </c>
      <c r="AN135" s="125"/>
      <c r="AO135" s="125">
        <f t="shared" si="192"/>
        <v>18000000</v>
      </c>
      <c r="AP135" s="148" t="s">
        <v>22</v>
      </c>
      <c r="AQ135" s="149" t="s">
        <v>68</v>
      </c>
      <c r="AR135" s="149" t="s">
        <v>68</v>
      </c>
      <c r="AS135" s="149" t="s">
        <v>68</v>
      </c>
      <c r="AT135" s="150" t="s">
        <v>68</v>
      </c>
      <c r="AU135" s="79"/>
      <c r="AV135" s="79"/>
      <c r="AW135" s="47">
        <f t="shared" si="193"/>
        <v>0</v>
      </c>
      <c r="AX135" s="47"/>
      <c r="AY135" s="26"/>
      <c r="AZ135" s="151" t="e">
        <f>LOOKUP(AY135,'SUPERVISIONES 2015'!$A$3:$B$1279,'SUPERVISIONES 2015'!$B$3:$B$1279)</f>
        <v>#N/A</v>
      </c>
      <c r="BA135" s="29"/>
      <c r="BB135" s="152"/>
      <c r="BC135" s="153"/>
      <c r="BD135" s="154"/>
      <c r="BE135" s="154"/>
      <c r="BF135" s="153"/>
      <c r="BG135" s="154"/>
      <c r="BH135" s="155"/>
      <c r="BI135" s="156"/>
      <c r="BJ135" s="157"/>
      <c r="BK135" s="157"/>
      <c r="BL135" s="158"/>
      <c r="BM135" s="157"/>
      <c r="BN135" s="159"/>
      <c r="BO135" s="159"/>
      <c r="BP135" s="160"/>
      <c r="BQ135" s="161"/>
      <c r="BR135" s="162"/>
      <c r="BS135" s="161"/>
      <c r="BT135" s="163">
        <f t="shared" si="194"/>
        <v>0</v>
      </c>
      <c r="BU135" s="164">
        <f t="shared" si="195"/>
        <v>0</v>
      </c>
      <c r="BV135" s="165">
        <f t="shared" si="196"/>
        <v>18000000</v>
      </c>
      <c r="BW135" s="166"/>
      <c r="BX135" s="166"/>
      <c r="BY135" s="233"/>
      <c r="BZ135" s="166"/>
      <c r="CA135" s="154"/>
      <c r="CB135" s="156"/>
      <c r="CC135" s="156"/>
      <c r="CD135" s="156"/>
      <c r="CE135" s="156"/>
      <c r="CF135" s="157"/>
      <c r="CG135" s="192"/>
      <c r="CH135" s="192"/>
      <c r="CI135" s="193"/>
      <c r="CJ135" s="193"/>
      <c r="CK135" s="193"/>
      <c r="CL135" s="194"/>
      <c r="CM135" s="195"/>
      <c r="CN135" s="196"/>
      <c r="CO135" s="125"/>
      <c r="CP135" s="245"/>
      <c r="CQ135" s="246"/>
      <c r="CR135" s="247"/>
      <c r="CS135" s="247"/>
      <c r="CT135" s="247"/>
      <c r="CU135" s="134"/>
      <c r="CV135" s="134"/>
      <c r="CW135" s="134"/>
      <c r="CX135" s="134"/>
      <c r="CY135" s="134"/>
      <c r="CZ135" s="139"/>
      <c r="DA135" s="248"/>
      <c r="DB135" s="134"/>
      <c r="DC135" s="139"/>
      <c r="DD135" s="249"/>
    </row>
    <row r="136" spans="1:108" ht="89.25" hidden="1" x14ac:dyDescent="0.25">
      <c r="A136" s="521">
        <f t="shared" si="197"/>
        <v>22</v>
      </c>
      <c r="B136" s="133" t="s">
        <v>1653</v>
      </c>
      <c r="C136" s="441"/>
      <c r="D136" s="135">
        <v>27</v>
      </c>
      <c r="E136" s="79">
        <v>42481</v>
      </c>
      <c r="F136" s="118" t="s">
        <v>2646</v>
      </c>
      <c r="G136" s="118" t="s">
        <v>2646</v>
      </c>
      <c r="H136" s="119"/>
      <c r="I136" s="119"/>
      <c r="J136" s="28" t="s">
        <v>2727</v>
      </c>
      <c r="K136" s="61">
        <v>128</v>
      </c>
      <c r="L136" s="120">
        <v>781815</v>
      </c>
      <c r="M136" s="54" t="s">
        <v>2622</v>
      </c>
      <c r="N136" s="304">
        <v>8000000</v>
      </c>
      <c r="O136" s="46" t="s">
        <v>2623</v>
      </c>
      <c r="P136" s="121" t="s">
        <v>1637</v>
      </c>
      <c r="Q136" s="122" t="s">
        <v>1488</v>
      </c>
      <c r="R136" s="121" t="s">
        <v>1972</v>
      </c>
      <c r="S136" s="123"/>
      <c r="T136" s="124"/>
      <c r="U136" s="123"/>
      <c r="V136" s="500">
        <v>22</v>
      </c>
      <c r="W136" s="79">
        <v>42496</v>
      </c>
      <c r="X136" s="79">
        <v>42500</v>
      </c>
      <c r="Y136" s="125">
        <f t="shared" si="191"/>
        <v>4</v>
      </c>
      <c r="Z136" s="119" t="s">
        <v>2032</v>
      </c>
      <c r="AA136" s="119" t="s">
        <v>2620</v>
      </c>
      <c r="AB136" s="119" t="s">
        <v>2628</v>
      </c>
      <c r="AC136" s="119" t="s">
        <v>2628</v>
      </c>
      <c r="AD136" s="51" t="s">
        <v>2756</v>
      </c>
      <c r="AE136" s="65">
        <v>890302988</v>
      </c>
      <c r="AF136" s="126" t="s">
        <v>1593</v>
      </c>
      <c r="AG136" s="127">
        <v>95416</v>
      </c>
      <c r="AH136" s="79"/>
      <c r="AI136" s="47"/>
      <c r="AJ136" s="47"/>
      <c r="AK136" s="125"/>
      <c r="AL136" s="125">
        <v>0</v>
      </c>
      <c r="AM136" s="47">
        <v>8000000</v>
      </c>
      <c r="AN136" s="125"/>
      <c r="AO136" s="125">
        <f t="shared" si="192"/>
        <v>8000000</v>
      </c>
      <c r="AP136" s="148" t="s">
        <v>22</v>
      </c>
      <c r="AQ136" s="149" t="s">
        <v>68</v>
      </c>
      <c r="AR136" s="149" t="s">
        <v>68</v>
      </c>
      <c r="AS136" s="149" t="s">
        <v>68</v>
      </c>
      <c r="AT136" s="150" t="s">
        <v>68</v>
      </c>
      <c r="AU136" s="470"/>
      <c r="AV136" s="79">
        <v>42735</v>
      </c>
      <c r="AW136" s="47">
        <f t="shared" si="193"/>
        <v>42735</v>
      </c>
      <c r="AX136" s="47"/>
      <c r="AY136" s="26" t="s">
        <v>17</v>
      </c>
      <c r="AZ136" s="151">
        <f>LOOKUP(AY136,'SUPERVISIONES 2015'!$A$3:$B$1279,'SUPERVISIONES 2015'!$B$3:$B$1279)</f>
        <v>26271656</v>
      </c>
      <c r="BA136" s="29"/>
      <c r="BB136" s="152"/>
      <c r="BC136" s="153"/>
      <c r="BD136" s="154"/>
      <c r="BE136" s="154"/>
      <c r="BF136" s="153"/>
      <c r="BG136" s="154"/>
      <c r="BH136" s="155"/>
      <c r="BI136" s="156"/>
      <c r="BJ136" s="157"/>
      <c r="BK136" s="157"/>
      <c r="BL136" s="158"/>
      <c r="BM136" s="157"/>
      <c r="BN136" s="159"/>
      <c r="BO136" s="159"/>
      <c r="BP136" s="160"/>
      <c r="BQ136" s="161"/>
      <c r="BR136" s="162"/>
      <c r="BS136" s="161"/>
      <c r="BT136" s="163">
        <f t="shared" si="194"/>
        <v>0</v>
      </c>
      <c r="BU136" s="164">
        <f t="shared" si="195"/>
        <v>0</v>
      </c>
      <c r="BV136" s="165">
        <f t="shared" si="196"/>
        <v>8000000</v>
      </c>
      <c r="BW136" s="166"/>
      <c r="BX136" s="166"/>
      <c r="BY136" s="233"/>
      <c r="BZ136" s="166"/>
      <c r="CA136" s="154"/>
      <c r="CB136" s="156"/>
      <c r="CC136" s="156"/>
      <c r="CD136" s="156"/>
      <c r="CE136" s="156"/>
      <c r="CF136" s="157"/>
      <c r="CG136" s="192"/>
      <c r="CH136" s="192"/>
      <c r="CI136" s="193"/>
      <c r="CJ136" s="193"/>
      <c r="CK136" s="193"/>
      <c r="CL136" s="194"/>
      <c r="CM136" s="195"/>
      <c r="CN136" s="196"/>
      <c r="CO136" s="125"/>
      <c r="CP136" s="245"/>
      <c r="CQ136" s="246"/>
      <c r="CR136" s="247"/>
      <c r="CS136" s="247"/>
      <c r="CT136" s="247"/>
      <c r="CU136" s="134"/>
      <c r="CV136" s="134"/>
      <c r="CW136" s="134"/>
      <c r="CX136" s="134"/>
      <c r="CY136" s="134"/>
      <c r="CZ136" s="139"/>
      <c r="DA136" s="248"/>
      <c r="DB136" s="134"/>
      <c r="DC136" s="139"/>
      <c r="DD136" s="249"/>
    </row>
    <row r="137" spans="1:108" ht="36.75" hidden="1" customHeight="1" x14ac:dyDescent="0.25">
      <c r="A137" s="521">
        <f t="shared" si="197"/>
        <v>24</v>
      </c>
      <c r="B137" s="134" t="s">
        <v>2535</v>
      </c>
      <c r="C137" s="441"/>
      <c r="D137" s="135">
        <v>28</v>
      </c>
      <c r="E137" s="79">
        <v>42482</v>
      </c>
      <c r="F137" s="118" t="s">
        <v>2646</v>
      </c>
      <c r="G137" s="118" t="s">
        <v>2646</v>
      </c>
      <c r="H137" s="119"/>
      <c r="I137" s="119"/>
      <c r="J137" s="28" t="s">
        <v>2576</v>
      </c>
      <c r="K137" s="61">
        <v>148</v>
      </c>
      <c r="L137" s="120">
        <v>721532</v>
      </c>
      <c r="M137" s="54" t="s">
        <v>2624</v>
      </c>
      <c r="N137" s="304">
        <v>6000000</v>
      </c>
      <c r="O137" s="46" t="s">
        <v>2625</v>
      </c>
      <c r="P137" s="121" t="s">
        <v>1802</v>
      </c>
      <c r="Q137" s="122" t="s">
        <v>1554</v>
      </c>
      <c r="R137" s="121" t="s">
        <v>2626</v>
      </c>
      <c r="S137" s="123"/>
      <c r="T137" s="124"/>
      <c r="U137" s="123"/>
      <c r="V137" s="500">
        <v>24</v>
      </c>
      <c r="W137" s="79">
        <v>42506</v>
      </c>
      <c r="X137" s="79">
        <v>42506</v>
      </c>
      <c r="Y137" s="125">
        <f t="shared" si="191"/>
        <v>0</v>
      </c>
      <c r="Z137" s="119" t="s">
        <v>2769</v>
      </c>
      <c r="AA137" s="119" t="s">
        <v>2627</v>
      </c>
      <c r="AB137" s="119" t="s">
        <v>1493</v>
      </c>
      <c r="AC137" s="119" t="s">
        <v>1493</v>
      </c>
      <c r="AD137" s="51" t="s">
        <v>2770</v>
      </c>
      <c r="AE137" s="65">
        <v>900818078</v>
      </c>
      <c r="AF137" s="126" t="s">
        <v>1600</v>
      </c>
      <c r="AG137" s="127">
        <v>100516</v>
      </c>
      <c r="AH137" s="79"/>
      <c r="AI137" s="47"/>
      <c r="AJ137" s="47"/>
      <c r="AK137" s="125"/>
      <c r="AL137" s="125">
        <v>0</v>
      </c>
      <c r="AM137" s="47">
        <v>399416988</v>
      </c>
      <c r="AN137" s="125"/>
      <c r="AO137" s="125">
        <f t="shared" si="192"/>
        <v>399416988</v>
      </c>
      <c r="AP137" s="148" t="s">
        <v>2771</v>
      </c>
      <c r="AQ137" s="149" t="s">
        <v>2772</v>
      </c>
      <c r="AR137" s="149" t="s">
        <v>68</v>
      </c>
      <c r="AS137" s="149" t="s">
        <v>68</v>
      </c>
      <c r="AT137" s="150" t="s">
        <v>68</v>
      </c>
      <c r="AU137" s="470"/>
      <c r="AV137" s="470"/>
      <c r="AW137" s="520">
        <v>30</v>
      </c>
      <c r="AX137" s="47"/>
      <c r="AY137" s="26" t="s">
        <v>2773</v>
      </c>
      <c r="AZ137" s="151">
        <f>LOOKUP(AY137,'SUPERVISIONES 2015'!$A$3:$B$1279,'SUPERVISIONES 2015'!$B$3:$B$1279)</f>
        <v>1978031</v>
      </c>
      <c r="BA137" s="29"/>
      <c r="BB137" s="152"/>
      <c r="BC137" s="153"/>
      <c r="BD137" s="154"/>
      <c r="BE137" s="154"/>
      <c r="BF137" s="153"/>
      <c r="BG137" s="154"/>
      <c r="BH137" s="155"/>
      <c r="BI137" s="156"/>
      <c r="BJ137" s="157"/>
      <c r="BK137" s="157"/>
      <c r="BL137" s="158"/>
      <c r="BM137" s="157"/>
      <c r="BN137" s="159"/>
      <c r="BO137" s="159"/>
      <c r="BP137" s="160"/>
      <c r="BQ137" s="161"/>
      <c r="BR137" s="162"/>
      <c r="BS137" s="161"/>
      <c r="BT137" s="163">
        <f t="shared" si="194"/>
        <v>0</v>
      </c>
      <c r="BU137" s="164">
        <f t="shared" si="195"/>
        <v>0</v>
      </c>
      <c r="BV137" s="165">
        <f t="shared" si="196"/>
        <v>399416988</v>
      </c>
      <c r="BW137" s="166"/>
      <c r="BX137" s="166"/>
      <c r="BY137" s="233"/>
      <c r="BZ137" s="166"/>
      <c r="CA137" s="154"/>
      <c r="CB137" s="156"/>
      <c r="CC137" s="156"/>
      <c r="CD137" s="156"/>
      <c r="CE137" s="156"/>
      <c r="CF137" s="157"/>
      <c r="CG137" s="192"/>
      <c r="CH137" s="192"/>
      <c r="CI137" s="193"/>
      <c r="CJ137" s="193"/>
      <c r="CK137" s="193"/>
      <c r="CL137" s="194"/>
      <c r="CM137" s="195"/>
      <c r="CN137" s="196"/>
      <c r="CO137" s="125"/>
      <c r="CP137" s="245"/>
      <c r="CQ137" s="246"/>
      <c r="CR137" s="247"/>
      <c r="CS137" s="247"/>
      <c r="CT137" s="247"/>
      <c r="CU137" s="134"/>
      <c r="CV137" s="134"/>
      <c r="CW137" s="134"/>
      <c r="CX137" s="134"/>
      <c r="CY137" s="134"/>
      <c r="CZ137" s="139"/>
      <c r="DA137" s="248"/>
      <c r="DB137" s="134"/>
      <c r="DC137" s="139"/>
      <c r="DD137" s="249"/>
    </row>
    <row r="138" spans="1:108" ht="114.75" hidden="1" x14ac:dyDescent="0.25">
      <c r="A138" s="521">
        <f t="shared" si="197"/>
        <v>0</v>
      </c>
      <c r="B138" s="134" t="s">
        <v>2535</v>
      </c>
      <c r="C138" s="441"/>
      <c r="D138" s="522">
        <v>29</v>
      </c>
      <c r="E138" s="79">
        <v>42488</v>
      </c>
      <c r="F138" s="118" t="s">
        <v>2646</v>
      </c>
      <c r="G138" s="118" t="s">
        <v>2646</v>
      </c>
      <c r="H138" s="119"/>
      <c r="I138" s="119"/>
      <c r="J138" s="28" t="s">
        <v>2575</v>
      </c>
      <c r="K138" s="61">
        <v>127</v>
      </c>
      <c r="L138" s="120">
        <v>781815</v>
      </c>
      <c r="M138" s="54" t="s">
        <v>2622</v>
      </c>
      <c r="N138" s="304">
        <v>14000000</v>
      </c>
      <c r="O138" s="46" t="s">
        <v>2629</v>
      </c>
      <c r="P138" s="121" t="s">
        <v>1637</v>
      </c>
      <c r="Q138" s="122" t="s">
        <v>1554</v>
      </c>
      <c r="R138" s="121" t="s">
        <v>2630</v>
      </c>
      <c r="S138" s="123"/>
      <c r="T138" s="124"/>
      <c r="U138" s="123"/>
      <c r="V138" s="500"/>
      <c r="X138" s="79"/>
      <c r="Y138" s="125">
        <f t="shared" si="191"/>
        <v>0</v>
      </c>
      <c r="Z138" s="119" t="s">
        <v>2032</v>
      </c>
      <c r="AA138" s="119" t="s">
        <v>2620</v>
      </c>
      <c r="AB138" s="119" t="s">
        <v>2631</v>
      </c>
      <c r="AC138" s="119" t="s">
        <v>2631</v>
      </c>
      <c r="AD138" s="51"/>
      <c r="AE138" s="65"/>
      <c r="AF138" s="126"/>
      <c r="AG138" s="127"/>
      <c r="AH138" s="79"/>
      <c r="AI138" s="47"/>
      <c r="AJ138" s="47"/>
      <c r="AK138" s="125"/>
      <c r="AL138" s="125">
        <v>0</v>
      </c>
      <c r="AM138" s="47"/>
      <c r="AN138" s="125"/>
      <c r="AO138" s="125">
        <f t="shared" si="192"/>
        <v>0</v>
      </c>
      <c r="AP138" s="148"/>
      <c r="AQ138" s="149" t="s">
        <v>68</v>
      </c>
      <c r="AR138" s="149" t="s">
        <v>68</v>
      </c>
      <c r="AS138" s="149" t="s">
        <v>68</v>
      </c>
      <c r="AT138" s="150" t="s">
        <v>68</v>
      </c>
      <c r="AU138" s="79"/>
      <c r="AV138" s="79"/>
      <c r="AW138" s="47">
        <f t="shared" si="193"/>
        <v>0</v>
      </c>
      <c r="AX138" s="47"/>
      <c r="AY138" s="26"/>
      <c r="AZ138" s="151" t="e">
        <f>LOOKUP(AY138,'SUPERVISIONES 2015'!$A$3:$B$1279,'SUPERVISIONES 2015'!$B$3:$B$1279)</f>
        <v>#N/A</v>
      </c>
      <c r="BA138" s="29"/>
      <c r="BB138" s="152"/>
      <c r="BC138" s="153"/>
      <c r="BD138" s="154"/>
      <c r="BE138" s="154"/>
      <c r="BF138" s="153"/>
      <c r="BG138" s="154"/>
      <c r="BH138" s="155"/>
      <c r="BI138" s="156"/>
      <c r="BJ138" s="157"/>
      <c r="BK138" s="157"/>
      <c r="BL138" s="158"/>
      <c r="BM138" s="157"/>
      <c r="BN138" s="159"/>
      <c r="BO138" s="159"/>
      <c r="BP138" s="160"/>
      <c r="BQ138" s="161"/>
      <c r="BR138" s="162"/>
      <c r="BS138" s="161"/>
      <c r="BT138" s="163">
        <f t="shared" si="194"/>
        <v>0</v>
      </c>
      <c r="BU138" s="164">
        <f t="shared" si="195"/>
        <v>0</v>
      </c>
      <c r="BV138" s="165">
        <f t="shared" si="196"/>
        <v>0</v>
      </c>
      <c r="BW138" s="166"/>
      <c r="BX138" s="166"/>
      <c r="BY138" s="233"/>
      <c r="BZ138" s="166"/>
      <c r="CA138" s="154"/>
      <c r="CB138" s="156"/>
      <c r="CC138" s="156"/>
      <c r="CD138" s="156"/>
      <c r="CE138" s="156"/>
      <c r="CF138" s="157"/>
      <c r="CG138" s="192"/>
      <c r="CH138" s="192"/>
      <c r="CI138" s="193"/>
      <c r="CJ138" s="193"/>
      <c r="CK138" s="193"/>
      <c r="CL138" s="194"/>
      <c r="CM138" s="195"/>
      <c r="CN138" s="196"/>
      <c r="CO138" s="125"/>
      <c r="CP138" s="245"/>
      <c r="CQ138" s="246"/>
      <c r="CR138" s="247"/>
      <c r="CS138" s="247"/>
      <c r="CT138" s="247"/>
      <c r="CU138" s="134"/>
      <c r="CV138" s="134"/>
      <c r="CW138" s="134"/>
      <c r="CX138" s="134"/>
      <c r="CY138" s="134"/>
      <c r="CZ138" s="139"/>
      <c r="DA138" s="248"/>
      <c r="DB138" s="134"/>
      <c r="DC138" s="139"/>
      <c r="DD138" s="249"/>
    </row>
    <row r="139" spans="1:108" ht="55.5" hidden="1" customHeight="1" x14ac:dyDescent="0.25">
      <c r="A139" s="521">
        <f t="shared" si="197"/>
        <v>0</v>
      </c>
      <c r="B139" s="483" t="s">
        <v>1500</v>
      </c>
      <c r="C139" s="484" t="s">
        <v>2647</v>
      </c>
      <c r="D139" s="481">
        <v>12</v>
      </c>
      <c r="E139" s="312">
        <v>42482</v>
      </c>
      <c r="F139" s="118" t="s">
        <v>1628</v>
      </c>
      <c r="G139" s="118" t="s">
        <v>1629</v>
      </c>
      <c r="H139" s="482" t="s">
        <v>2648</v>
      </c>
      <c r="I139" s="482" t="s">
        <v>2648</v>
      </c>
      <c r="J139" s="28" t="s">
        <v>2649</v>
      </c>
      <c r="K139" s="127">
        <v>30</v>
      </c>
      <c r="L139" s="120" t="s">
        <v>2652</v>
      </c>
      <c r="M139" s="120" t="s">
        <v>2653</v>
      </c>
      <c r="N139" s="47">
        <v>72683987</v>
      </c>
      <c r="O139" s="46" t="s">
        <v>2651</v>
      </c>
      <c r="P139" s="140" t="s">
        <v>1553</v>
      </c>
      <c r="Q139" s="122" t="s">
        <v>1554</v>
      </c>
      <c r="R139" s="121" t="s">
        <v>2650</v>
      </c>
      <c r="S139" s="123"/>
      <c r="T139" s="124"/>
      <c r="U139" s="123"/>
      <c r="V139" s="500"/>
      <c r="X139" s="79"/>
      <c r="Y139" s="125">
        <v>0</v>
      </c>
      <c r="Z139" s="119" t="s">
        <v>2032</v>
      </c>
      <c r="AA139" s="119" t="s">
        <v>2347</v>
      </c>
      <c r="AB139" s="119" t="s">
        <v>2010</v>
      </c>
      <c r="AC139" s="119" t="s">
        <v>2010</v>
      </c>
      <c r="AD139" s="239"/>
      <c r="AE139" s="146"/>
      <c r="AF139" s="126"/>
      <c r="AG139" s="127"/>
      <c r="AH139" s="79"/>
      <c r="AI139" s="47"/>
      <c r="AJ139" s="47"/>
      <c r="AK139" s="125"/>
      <c r="AL139" s="125"/>
      <c r="AM139" s="47"/>
      <c r="AN139" s="125"/>
      <c r="AO139" s="125">
        <f t="shared" si="192"/>
        <v>0</v>
      </c>
      <c r="AP139" s="148" t="s">
        <v>2654</v>
      </c>
      <c r="AQ139" s="442" t="s">
        <v>2274</v>
      </c>
      <c r="AR139" s="429"/>
      <c r="AS139" s="429"/>
      <c r="AT139" s="429"/>
      <c r="AU139" s="79"/>
      <c r="AV139" s="79">
        <v>42719</v>
      </c>
      <c r="AW139" s="47"/>
      <c r="AX139" s="47"/>
      <c r="AY139" s="415"/>
      <c r="AZ139" s="151"/>
      <c r="BA139" s="208"/>
      <c r="BB139" s="153"/>
      <c r="BC139" s="153"/>
      <c r="BD139" s="154"/>
      <c r="BE139" s="209"/>
      <c r="BF139" s="153"/>
      <c r="BG139" s="154"/>
      <c r="BH139" s="155"/>
      <c r="BI139" s="156"/>
      <c r="BJ139" s="157"/>
      <c r="BK139" s="157"/>
      <c r="BL139" s="158"/>
      <c r="BM139" s="157"/>
      <c r="BN139" s="159"/>
      <c r="BO139" s="159"/>
      <c r="BP139" s="160"/>
      <c r="BQ139" s="161"/>
      <c r="BR139" s="162"/>
      <c r="BS139" s="161"/>
      <c r="BT139" s="163">
        <v>0</v>
      </c>
      <c r="BU139" s="164">
        <v>0</v>
      </c>
      <c r="BV139" s="165">
        <v>0</v>
      </c>
      <c r="BW139" s="166"/>
      <c r="BX139" s="166"/>
      <c r="BY139" s="309"/>
      <c r="BZ139" s="166"/>
      <c r="CA139" s="154"/>
      <c r="CB139" s="157"/>
      <c r="CC139" s="156"/>
      <c r="CD139" s="156"/>
      <c r="CE139" s="156"/>
      <c r="CF139" s="157"/>
      <c r="CG139" s="192"/>
      <c r="CH139" s="192"/>
      <c r="CI139" s="193"/>
      <c r="CJ139" s="193"/>
      <c r="CK139" s="193"/>
      <c r="CL139" s="194"/>
      <c r="CM139" s="195">
        <v>42735</v>
      </c>
      <c r="CN139" s="196"/>
      <c r="CO139" s="125"/>
      <c r="CP139" s="194"/>
      <c r="CQ139" s="197" t="e">
        <v>#REF!</v>
      </c>
      <c r="CR139" s="198" t="e">
        <v>#REF!</v>
      </c>
      <c r="CS139" s="199" t="e">
        <v>#REF!</v>
      </c>
    </row>
    <row r="140" spans="1:108" ht="55.5" hidden="1" customHeight="1" x14ac:dyDescent="0.25">
      <c r="A140" s="521">
        <f t="shared" si="197"/>
        <v>0</v>
      </c>
      <c r="B140" s="115" t="s">
        <v>2614</v>
      </c>
      <c r="C140" s="441"/>
      <c r="D140" s="485">
        <v>13</v>
      </c>
      <c r="E140" s="79">
        <v>42485</v>
      </c>
      <c r="F140" s="118" t="s">
        <v>1628</v>
      </c>
      <c r="G140" s="118" t="s">
        <v>1629</v>
      </c>
      <c r="H140" s="482" t="s">
        <v>2656</v>
      </c>
      <c r="I140" s="482" t="s">
        <v>2656</v>
      </c>
      <c r="J140" s="28" t="s">
        <v>2655</v>
      </c>
      <c r="K140" s="127">
        <v>98</v>
      </c>
      <c r="L140" s="120">
        <v>251725</v>
      </c>
      <c r="M140" s="120" t="s">
        <v>2657</v>
      </c>
      <c r="N140" s="47">
        <v>65000000</v>
      </c>
      <c r="O140" s="46" t="s">
        <v>2664</v>
      </c>
      <c r="P140" s="140" t="s">
        <v>2665</v>
      </c>
      <c r="Q140" s="122" t="s">
        <v>1554</v>
      </c>
      <c r="R140" s="121" t="s">
        <v>2658</v>
      </c>
      <c r="S140" s="123"/>
      <c r="T140" s="124"/>
      <c r="U140" s="123"/>
      <c r="V140" s="500"/>
      <c r="X140" s="79"/>
      <c r="Y140" s="125">
        <v>0</v>
      </c>
      <c r="Z140" s="119" t="s">
        <v>1987</v>
      </c>
      <c r="AA140" s="119" t="s">
        <v>2659</v>
      </c>
      <c r="AB140" s="119" t="s">
        <v>2010</v>
      </c>
      <c r="AC140" s="119" t="s">
        <v>2010</v>
      </c>
      <c r="AD140" s="239"/>
      <c r="AE140" s="146"/>
      <c r="AF140" s="126"/>
      <c r="AG140" s="127"/>
      <c r="AH140" s="79"/>
      <c r="AI140" s="47"/>
      <c r="AJ140" s="47"/>
      <c r="AK140" s="125"/>
      <c r="AL140" s="125"/>
      <c r="AM140" s="47"/>
      <c r="AN140" s="125"/>
      <c r="AO140" s="125">
        <f t="shared" si="192"/>
        <v>0</v>
      </c>
      <c r="AP140" s="148" t="s">
        <v>2660</v>
      </c>
      <c r="AQ140" s="442" t="s">
        <v>2274</v>
      </c>
      <c r="AR140" s="429"/>
      <c r="AS140" s="429"/>
      <c r="AT140" s="429"/>
      <c r="AU140" s="79"/>
      <c r="AV140" s="79">
        <v>42735</v>
      </c>
      <c r="AW140" s="47">
        <f>AV140-AU140</f>
        <v>42735</v>
      </c>
      <c r="AX140" s="47"/>
      <c r="AY140" s="415"/>
      <c r="AZ140" s="151"/>
      <c r="BA140" s="208"/>
      <c r="BB140" s="153"/>
      <c r="BC140" s="153"/>
      <c r="BD140" s="154"/>
      <c r="BE140" s="209"/>
      <c r="BF140" s="153"/>
      <c r="BG140" s="154"/>
      <c r="BH140" s="155"/>
      <c r="BI140" s="156"/>
      <c r="BJ140" s="157"/>
      <c r="BK140" s="157"/>
      <c r="BL140" s="158"/>
      <c r="BM140" s="157"/>
      <c r="BN140" s="159"/>
      <c r="BO140" s="159"/>
      <c r="BP140" s="160"/>
      <c r="BQ140" s="161"/>
      <c r="BR140" s="162"/>
      <c r="BS140" s="161"/>
      <c r="BT140" s="163">
        <v>0</v>
      </c>
      <c r="BU140" s="164">
        <v>0</v>
      </c>
      <c r="BV140" s="165">
        <v>0</v>
      </c>
      <c r="BW140" s="166"/>
      <c r="BX140" s="166"/>
      <c r="BY140" s="309"/>
      <c r="BZ140" s="166"/>
      <c r="CA140" s="154"/>
      <c r="CB140" s="157"/>
      <c r="CC140" s="156"/>
      <c r="CD140" s="156"/>
      <c r="CE140" s="156"/>
      <c r="CF140" s="157"/>
      <c r="CG140" s="192"/>
      <c r="CH140" s="192"/>
      <c r="CI140" s="193"/>
      <c r="CJ140" s="193"/>
      <c r="CK140" s="193"/>
      <c r="CL140" s="194"/>
      <c r="CM140" s="195">
        <v>42735</v>
      </c>
      <c r="CN140" s="196"/>
      <c r="CO140" s="125"/>
      <c r="CP140" s="194"/>
      <c r="CQ140" s="197" t="e">
        <v>#REF!</v>
      </c>
      <c r="CR140" s="198" t="e">
        <v>#REF!</v>
      </c>
      <c r="CS140" s="199" t="e">
        <v>#REF!</v>
      </c>
    </row>
    <row r="141" spans="1:108" ht="55.5" hidden="1" customHeight="1" x14ac:dyDescent="0.25">
      <c r="A141" s="521">
        <f t="shared" si="197"/>
        <v>0</v>
      </c>
      <c r="B141" s="115" t="s">
        <v>1654</v>
      </c>
      <c r="C141" s="441" t="s">
        <v>2667</v>
      </c>
      <c r="D141" s="485">
        <v>14</v>
      </c>
      <c r="E141" s="79">
        <v>42494</v>
      </c>
      <c r="F141" s="118" t="s">
        <v>1628</v>
      </c>
      <c r="G141" s="118" t="s">
        <v>1629</v>
      </c>
      <c r="H141" s="482" t="s">
        <v>2648</v>
      </c>
      <c r="I141" s="482" t="s">
        <v>2648</v>
      </c>
      <c r="J141" s="28" t="s">
        <v>2661</v>
      </c>
      <c r="K141" s="127">
        <v>23</v>
      </c>
      <c r="L141" s="120" t="s">
        <v>2662</v>
      </c>
      <c r="M141" s="120" t="s">
        <v>2663</v>
      </c>
      <c r="N141" s="47">
        <v>98056000</v>
      </c>
      <c r="O141" s="46" t="s">
        <v>2645</v>
      </c>
      <c r="P141" s="140" t="s">
        <v>1553</v>
      </c>
      <c r="Q141" s="122" t="s">
        <v>1554</v>
      </c>
      <c r="R141" s="121" t="s">
        <v>2658</v>
      </c>
      <c r="S141" s="123"/>
      <c r="T141" s="124"/>
      <c r="U141" s="123"/>
      <c r="V141" s="500"/>
      <c r="X141" s="79"/>
      <c r="Y141" s="125">
        <v>0</v>
      </c>
      <c r="Z141" s="119" t="s">
        <v>1919</v>
      </c>
      <c r="AA141" s="119" t="s">
        <v>2666</v>
      </c>
      <c r="AB141" s="119" t="s">
        <v>1493</v>
      </c>
      <c r="AC141" s="119" t="s">
        <v>1493</v>
      </c>
      <c r="AD141" s="239"/>
      <c r="AE141" s="146"/>
      <c r="AF141" s="126"/>
      <c r="AG141" s="127"/>
      <c r="AH141" s="79"/>
      <c r="AI141" s="47"/>
      <c r="AJ141" s="47"/>
      <c r="AK141" s="125"/>
      <c r="AL141" s="125"/>
      <c r="AM141" s="47"/>
      <c r="AN141" s="125"/>
      <c r="AO141" s="125">
        <f t="shared" si="192"/>
        <v>0</v>
      </c>
      <c r="AP141" s="148" t="s">
        <v>2660</v>
      </c>
      <c r="AQ141" s="442" t="s">
        <v>2274</v>
      </c>
      <c r="AR141" s="429"/>
      <c r="AS141" s="429"/>
      <c r="AT141" s="429"/>
      <c r="AU141" s="79"/>
      <c r="AV141" s="79">
        <v>42735</v>
      </c>
      <c r="AW141" s="47">
        <f>AV141-AU141</f>
        <v>42735</v>
      </c>
      <c r="AX141" s="47"/>
      <c r="AY141" s="415"/>
      <c r="AZ141" s="151"/>
      <c r="BA141" s="208"/>
      <c r="BB141" s="153"/>
      <c r="BC141" s="153"/>
      <c r="BD141" s="154"/>
      <c r="BE141" s="209"/>
      <c r="BF141" s="153"/>
      <c r="BG141" s="154"/>
      <c r="BH141" s="155"/>
      <c r="BI141" s="156"/>
      <c r="BJ141" s="157"/>
      <c r="BK141" s="157"/>
      <c r="BL141" s="158"/>
      <c r="BM141" s="157"/>
      <c r="BN141" s="159"/>
      <c r="BO141" s="159"/>
      <c r="BP141" s="160"/>
      <c r="BQ141" s="161"/>
      <c r="BR141" s="162"/>
      <c r="BS141" s="161"/>
      <c r="BT141" s="163">
        <v>0</v>
      </c>
      <c r="BU141" s="164">
        <v>0</v>
      </c>
      <c r="BV141" s="165">
        <v>0</v>
      </c>
      <c r="BW141" s="166"/>
      <c r="BX141" s="166"/>
      <c r="BY141" s="309"/>
      <c r="BZ141" s="166"/>
      <c r="CA141" s="154"/>
      <c r="CB141" s="157"/>
      <c r="CC141" s="156"/>
      <c r="CD141" s="156"/>
      <c r="CE141" s="156"/>
      <c r="CF141" s="157"/>
      <c r="CG141" s="192"/>
      <c r="CH141" s="192"/>
      <c r="CI141" s="193"/>
      <c r="CJ141" s="193"/>
      <c r="CK141" s="193"/>
      <c r="CL141" s="194"/>
      <c r="CM141" s="195">
        <v>42735</v>
      </c>
      <c r="CN141" s="196"/>
      <c r="CO141" s="125"/>
      <c r="CP141" s="194"/>
      <c r="CQ141" s="197" t="e">
        <v>#REF!</v>
      </c>
      <c r="CR141" s="198" t="e">
        <v>#REF!</v>
      </c>
      <c r="CS141" s="199" t="e">
        <v>#REF!</v>
      </c>
    </row>
    <row r="142" spans="1:108" s="130" customFormat="1" ht="60" hidden="1" customHeight="1" x14ac:dyDescent="0.25">
      <c r="A142" s="521">
        <f t="shared" si="197"/>
        <v>7602</v>
      </c>
      <c r="B142" s="115" t="s">
        <v>2729</v>
      </c>
      <c r="C142" s="116" t="s">
        <v>2734</v>
      </c>
      <c r="D142" s="443">
        <v>15351</v>
      </c>
      <c r="E142" s="79">
        <v>42461</v>
      </c>
      <c r="F142" s="51" t="s">
        <v>1628</v>
      </c>
      <c r="G142" s="118" t="s">
        <v>2017</v>
      </c>
      <c r="H142" s="49" t="s">
        <v>1846</v>
      </c>
      <c r="I142" s="49" t="s">
        <v>1846</v>
      </c>
      <c r="J142" s="28" t="s">
        <v>2730</v>
      </c>
      <c r="K142" s="61">
        <v>163</v>
      </c>
      <c r="L142" s="120">
        <v>521418</v>
      </c>
      <c r="M142" s="54"/>
      <c r="N142" s="47">
        <v>10049900</v>
      </c>
      <c r="O142" s="46">
        <v>23616</v>
      </c>
      <c r="P142" s="47" t="s">
        <v>2731</v>
      </c>
      <c r="Q142" s="122" t="s">
        <v>1488</v>
      </c>
      <c r="R142" s="121" t="s">
        <v>1489</v>
      </c>
      <c r="S142" s="123"/>
      <c r="T142" s="124"/>
      <c r="U142" s="123"/>
      <c r="V142" s="500">
        <v>7602</v>
      </c>
      <c r="W142" s="79">
        <v>42461</v>
      </c>
      <c r="X142" s="79">
        <v>42461</v>
      </c>
      <c r="Y142" s="125">
        <f t="shared" ref="Y142" si="198">W142-X142</f>
        <v>0</v>
      </c>
      <c r="Z142" s="119" t="s">
        <v>1919</v>
      </c>
      <c r="AA142" s="119" t="s">
        <v>2732</v>
      </c>
      <c r="AB142" s="48" t="s">
        <v>2733</v>
      </c>
      <c r="AC142" s="48" t="s">
        <v>2733</v>
      </c>
      <c r="AD142" s="119" t="s">
        <v>2728</v>
      </c>
      <c r="AE142" s="146">
        <v>890900943</v>
      </c>
      <c r="AF142" s="126" t="s">
        <v>1611</v>
      </c>
      <c r="AG142" s="127"/>
      <c r="AH142" s="79"/>
      <c r="AI142" s="308"/>
      <c r="AJ142" s="35"/>
      <c r="AK142" s="51"/>
      <c r="AL142" s="47"/>
      <c r="AM142" s="47">
        <v>10049900</v>
      </c>
      <c r="AN142" s="125"/>
      <c r="AO142" s="125">
        <f t="shared" si="192"/>
        <v>10049900</v>
      </c>
      <c r="AP142" s="148" t="s">
        <v>22</v>
      </c>
      <c r="AQ142" s="149" t="s">
        <v>68</v>
      </c>
      <c r="AR142" s="149" t="s">
        <v>68</v>
      </c>
      <c r="AS142" s="149" t="s">
        <v>68</v>
      </c>
      <c r="AT142" s="150" t="s">
        <v>68</v>
      </c>
      <c r="AU142" s="79">
        <v>42461</v>
      </c>
      <c r="AV142" s="79">
        <v>42399</v>
      </c>
      <c r="AW142" s="47">
        <f t="shared" ref="AW142" si="199">AV142-AU142</f>
        <v>-62</v>
      </c>
      <c r="AX142" s="47"/>
      <c r="AY142" s="207" t="s">
        <v>2319</v>
      </c>
      <c r="AZ142" s="151">
        <f>LOOKUP(AY142,'SUPERVISIONES 2015'!$A$3:$B$1279,'SUPERVISIONES 2015'!$B$3:$B$1279)</f>
        <v>3085927</v>
      </c>
      <c r="BA142" s="208"/>
      <c r="BB142" s="153"/>
      <c r="BC142" s="153"/>
      <c r="BD142" s="154"/>
      <c r="BE142" s="209"/>
      <c r="BF142" s="153"/>
      <c r="BG142" s="154"/>
      <c r="BH142" s="155"/>
      <c r="BI142" s="156"/>
      <c r="BJ142" s="157"/>
      <c r="BK142" s="157"/>
      <c r="BL142" s="158"/>
      <c r="BM142" s="157"/>
      <c r="BN142" s="159"/>
      <c r="BO142" s="159"/>
      <c r="BP142" s="160"/>
      <c r="BQ142" s="161"/>
      <c r="BR142" s="162"/>
      <c r="BS142" s="161"/>
      <c r="BT142" s="163">
        <f t="shared" ref="BT142" si="200">+AN142</f>
        <v>0</v>
      </c>
      <c r="BU142" s="164">
        <f t="shared" ref="BU142" si="201">+BD142+BJ142+BP142+BT142</f>
        <v>0</v>
      </c>
      <c r="BV142" s="165">
        <f t="shared" ref="BV142" si="202">+AO142+BU142</f>
        <v>10049900</v>
      </c>
      <c r="BW142" s="166"/>
      <c r="BX142" s="166"/>
      <c r="BY142" s="309"/>
      <c r="BZ142" s="166"/>
      <c r="CA142" s="154"/>
      <c r="CB142" s="157"/>
      <c r="CC142" s="156"/>
      <c r="CD142" s="156"/>
      <c r="CE142" s="156"/>
      <c r="CF142" s="157"/>
      <c r="CG142" s="192"/>
      <c r="CH142" s="192"/>
      <c r="CI142" s="193"/>
      <c r="CJ142" s="193"/>
      <c r="CK142" s="193"/>
      <c r="CL142" s="194"/>
      <c r="CM142" s="195">
        <f t="shared" ref="CM142" si="203">+IF(BX142&gt;AV142,IF(CC142&gt;BX142,IF(CH142&gt;CC142,CH142,CC142),BX142),AV142)</f>
        <v>42399</v>
      </c>
      <c r="CN142" s="196"/>
      <c r="CO142" s="125"/>
      <c r="CP142" s="194"/>
      <c r="CQ142" s="197" t="e">
        <f>+SUMIFS(#REF!,#REF!,AG142)</f>
        <v>#REF!</v>
      </c>
      <c r="CR142" s="198" t="e">
        <f>+SUMIFS(#REF!,#REF!,BB142)+SUMIFS(#REF!,#REF!,BH142)+SUMIFS(#REF!,#REF!,BN142)</f>
        <v>#REF!</v>
      </c>
      <c r="CS142" s="199" t="e">
        <f t="shared" ref="CS142" si="204">+(CQ142+CR142)/BV142</f>
        <v>#REF!</v>
      </c>
      <c r="CT142" s="200"/>
      <c r="CU142" s="201" t="str">
        <f t="shared" ref="CU142" si="205">+R142</f>
        <v>EJECUCIÓN</v>
      </c>
      <c r="CV142" s="202"/>
      <c r="CW142" s="203">
        <f t="shared" ref="CW142" si="206">+AU142</f>
        <v>42461</v>
      </c>
      <c r="CX142" s="201">
        <f t="shared" ref="CX142" si="207">+CM142</f>
        <v>42399</v>
      </c>
      <c r="CY142" s="204">
        <f t="shared" ref="CY142" si="208">+CX142-CW142</f>
        <v>-62</v>
      </c>
      <c r="CZ142" s="204">
        <f t="shared" ref="CZ142" si="209">+$DB$1-CW142</f>
        <v>-184</v>
      </c>
      <c r="DA142" s="205">
        <f t="shared" ref="DA142" si="210">+IF(CZ142&gt;=CY142,100,(CZ142/CY142)*100)</f>
        <v>296.77419354838707</v>
      </c>
      <c r="DB142" s="261"/>
      <c r="DC142" s="204">
        <f t="shared" ref="DC142" si="211">+DA142</f>
        <v>296.77419354838707</v>
      </c>
      <c r="DD142" s="206" t="e">
        <f t="shared" ref="DD142" si="212">+CS142</f>
        <v>#REF!</v>
      </c>
    </row>
    <row r="143" spans="1:108" ht="38.25" hidden="1" x14ac:dyDescent="0.25">
      <c r="A143" s="521">
        <f t="shared" si="197"/>
        <v>7643</v>
      </c>
      <c r="B143" s="115" t="s">
        <v>2729</v>
      </c>
      <c r="C143" s="441"/>
      <c r="D143" s="241">
        <v>15406</v>
      </c>
      <c r="E143" s="79">
        <v>42461</v>
      </c>
      <c r="F143" s="51" t="s">
        <v>1628</v>
      </c>
      <c r="G143" s="118" t="s">
        <v>2017</v>
      </c>
      <c r="H143" s="49" t="s">
        <v>2656</v>
      </c>
      <c r="I143" s="49" t="s">
        <v>2656</v>
      </c>
      <c r="J143" s="264" t="s">
        <v>2735</v>
      </c>
      <c r="K143" s="137">
        <v>190</v>
      </c>
      <c r="L143" s="138"/>
      <c r="M143" s="138"/>
      <c r="N143" s="68">
        <v>4084800</v>
      </c>
      <c r="O143" s="46"/>
      <c r="P143" s="59" t="s">
        <v>2736</v>
      </c>
      <c r="Q143" s="122" t="s">
        <v>1488</v>
      </c>
      <c r="R143" s="121" t="s">
        <v>1489</v>
      </c>
      <c r="S143" s="141"/>
      <c r="T143" s="142"/>
      <c r="U143" s="141"/>
      <c r="V143" s="500">
        <v>7643</v>
      </c>
      <c r="W143" s="79">
        <v>42464</v>
      </c>
      <c r="X143" s="79">
        <v>42464</v>
      </c>
      <c r="Y143" s="125"/>
      <c r="Z143" s="51" t="s">
        <v>1919</v>
      </c>
      <c r="AA143" s="51" t="s">
        <v>2737</v>
      </c>
      <c r="AB143" s="37" t="s">
        <v>1493</v>
      </c>
      <c r="AC143" s="37" t="s">
        <v>1493</v>
      </c>
      <c r="AD143" s="119" t="s">
        <v>2725</v>
      </c>
      <c r="AE143" s="66">
        <v>900059238</v>
      </c>
      <c r="AF143" s="126" t="s">
        <v>2279</v>
      </c>
      <c r="AG143" s="43"/>
      <c r="AH143" s="140"/>
      <c r="AI143" s="140"/>
      <c r="AJ143" s="43"/>
      <c r="AK143" s="422"/>
      <c r="AL143" s="235"/>
      <c r="AM143" s="68">
        <v>4084800</v>
      </c>
      <c r="AN143" s="139"/>
      <c r="AO143" s="125">
        <f t="shared" si="192"/>
        <v>4084800</v>
      </c>
      <c r="AP143" s="48"/>
      <c r="AQ143" s="236"/>
      <c r="AR143" s="237"/>
      <c r="AS143" s="237"/>
      <c r="AT143" s="121"/>
      <c r="AU143" s="285"/>
      <c r="AV143" s="285"/>
      <c r="AW143" s="238"/>
      <c r="AX143" s="238"/>
      <c r="AY143" s="239"/>
      <c r="AZ143" s="240"/>
      <c r="BA143" s="142"/>
      <c r="BB143" s="143"/>
      <c r="BC143" s="143"/>
      <c r="BD143" s="125"/>
      <c r="BE143" s="196"/>
      <c r="BF143" s="143"/>
      <c r="BG143" s="125"/>
      <c r="BH143" s="241"/>
      <c r="BI143" s="143"/>
      <c r="BJ143" s="125"/>
      <c r="BK143" s="125"/>
      <c r="BL143" s="143"/>
      <c r="BM143" s="125"/>
      <c r="BN143" s="241"/>
      <c r="BO143" s="241"/>
      <c r="BP143" s="125"/>
      <c r="BQ143" s="125"/>
      <c r="BR143" s="143"/>
      <c r="BS143" s="125"/>
      <c r="BT143" s="242"/>
      <c r="BU143" s="242"/>
      <c r="BV143" s="242"/>
      <c r="BW143" s="243"/>
      <c r="BX143" s="243"/>
    </row>
    <row r="144" spans="1:108" ht="51" hidden="1" x14ac:dyDescent="0.25">
      <c r="A144" s="521">
        <f t="shared" si="197"/>
        <v>0</v>
      </c>
      <c r="B144" s="133" t="s">
        <v>1654</v>
      </c>
      <c r="C144" s="441"/>
      <c r="D144" s="527">
        <v>30</v>
      </c>
      <c r="E144" s="528">
        <v>42506</v>
      </c>
      <c r="F144" s="118" t="s">
        <v>2646</v>
      </c>
      <c r="G144" s="118" t="s">
        <v>2646</v>
      </c>
      <c r="H144" s="51"/>
      <c r="I144" s="51"/>
      <c r="J144" s="426" t="s">
        <v>2765</v>
      </c>
      <c r="K144" s="137">
        <v>186</v>
      </c>
      <c r="L144" s="138">
        <v>72101507</v>
      </c>
      <c r="M144" s="138" t="s">
        <v>2766</v>
      </c>
      <c r="N144" s="68">
        <v>6997940</v>
      </c>
      <c r="O144" s="46" t="s">
        <v>2767</v>
      </c>
      <c r="P144" s="140" t="s">
        <v>1802</v>
      </c>
      <c r="Q144" s="122" t="s">
        <v>1554</v>
      </c>
      <c r="R144" s="121" t="s">
        <v>2768</v>
      </c>
      <c r="S144" s="141"/>
      <c r="T144" s="142"/>
      <c r="U144" s="141"/>
      <c r="V144" s="500"/>
      <c r="X144" s="143"/>
      <c r="Y144" s="125">
        <f t="shared" ref="Y144" si="213">X144-W144</f>
        <v>0</v>
      </c>
      <c r="Z144" s="51" t="s">
        <v>2769</v>
      </c>
      <c r="AA144" s="51" t="s">
        <v>2627</v>
      </c>
      <c r="AB144" s="51" t="s">
        <v>2348</v>
      </c>
      <c r="AC144" s="51" t="s">
        <v>2349</v>
      </c>
      <c r="AD144" s="51"/>
      <c r="AE144" s="66"/>
      <c r="AF144" s="126"/>
      <c r="AG144" s="43"/>
      <c r="AH144" s="140"/>
      <c r="AI144" s="140"/>
      <c r="AJ144" s="43"/>
      <c r="AK144" s="422"/>
      <c r="AL144" s="235"/>
      <c r="AM144" s="139"/>
      <c r="AN144" s="139"/>
      <c r="AO144" s="125">
        <f t="shared" si="192"/>
        <v>0</v>
      </c>
      <c r="AP144" s="148" t="s">
        <v>22</v>
      </c>
      <c r="AQ144" s="149" t="s">
        <v>68</v>
      </c>
      <c r="AR144" s="149" t="s">
        <v>68</v>
      </c>
      <c r="AS144" s="149" t="s">
        <v>68</v>
      </c>
      <c r="AT144" s="150" t="s">
        <v>68</v>
      </c>
      <c r="AU144" s="79"/>
      <c r="AV144" s="79"/>
      <c r="AW144" s="47">
        <v>30</v>
      </c>
      <c r="AX144" s="238"/>
      <c r="AY144" s="239" t="s">
        <v>2351</v>
      </c>
      <c r="AZ144" s="240"/>
      <c r="BA144" s="142"/>
      <c r="BB144" s="143"/>
      <c r="BC144" s="143"/>
      <c r="BD144" s="125"/>
      <c r="BE144" s="196"/>
      <c r="BF144" s="143"/>
      <c r="BG144" s="125"/>
      <c r="BH144" s="241"/>
      <c r="BI144" s="143"/>
      <c r="BJ144" s="125"/>
      <c r="BK144" s="125"/>
      <c r="BL144" s="143"/>
      <c r="BM144" s="125"/>
      <c r="BN144" s="241"/>
      <c r="BO144" s="241"/>
      <c r="BP144" s="125"/>
      <c r="BQ144" s="125"/>
      <c r="BR144" s="143"/>
      <c r="BS144" s="125"/>
      <c r="BT144" s="242"/>
      <c r="BU144" s="242"/>
      <c r="BV144" s="242"/>
      <c r="BW144" s="243"/>
      <c r="BX144" s="243"/>
    </row>
    <row r="145" spans="1:76" x14ac:dyDescent="0.25">
      <c r="A145" s="521">
        <f t="shared" si="197"/>
        <v>0</v>
      </c>
      <c r="B145" s="133"/>
      <c r="C145" s="441"/>
      <c r="D145" s="241"/>
      <c r="E145" s="263"/>
      <c r="F145" s="51"/>
      <c r="G145" s="51"/>
      <c r="H145" s="51"/>
      <c r="I145" s="51"/>
      <c r="J145" s="264"/>
      <c r="K145" s="137"/>
      <c r="L145" s="138"/>
      <c r="M145" s="138"/>
      <c r="N145" s="68"/>
      <c r="O145" s="46"/>
      <c r="P145" s="59"/>
      <c r="Q145" s="133"/>
      <c r="R145" s="133"/>
      <c r="S145" s="141"/>
      <c r="T145" s="142"/>
      <c r="U145" s="141"/>
      <c r="V145" s="500"/>
      <c r="X145" s="143"/>
      <c r="Y145" s="125"/>
      <c r="Z145" s="51"/>
      <c r="AA145" s="51"/>
      <c r="AB145" s="51"/>
      <c r="AC145" s="51"/>
      <c r="AD145" s="51"/>
      <c r="AE145" s="66"/>
      <c r="AF145" s="126"/>
      <c r="AG145" s="43"/>
      <c r="AH145" s="140"/>
      <c r="AI145" s="140"/>
      <c r="AJ145" s="43"/>
      <c r="AK145" s="422"/>
      <c r="AL145" s="235"/>
      <c r="AM145" s="139"/>
      <c r="AN145" s="139"/>
      <c r="AO145" s="139"/>
      <c r="AP145" s="48"/>
      <c r="AQ145" s="236"/>
      <c r="AR145" s="237"/>
      <c r="AS145" s="237"/>
      <c r="AT145" s="121"/>
      <c r="AU145" s="285"/>
      <c r="AV145" s="285"/>
      <c r="AW145" s="238"/>
      <c r="AX145" s="238"/>
      <c r="AY145" s="239"/>
      <c r="AZ145" s="240"/>
      <c r="BA145" s="142"/>
      <c r="BB145" s="143"/>
      <c r="BC145" s="143"/>
      <c r="BD145" s="125"/>
      <c r="BE145" s="196"/>
      <c r="BF145" s="143"/>
      <c r="BG145" s="125"/>
      <c r="BH145" s="241"/>
      <c r="BI145" s="143"/>
      <c r="BJ145" s="125"/>
      <c r="BK145" s="125"/>
      <c r="BL145" s="143"/>
      <c r="BM145" s="125"/>
      <c r="BN145" s="241"/>
      <c r="BO145" s="241"/>
      <c r="BP145" s="125"/>
      <c r="BQ145" s="125"/>
      <c r="BR145" s="143"/>
      <c r="BS145" s="125"/>
      <c r="BT145" s="242"/>
      <c r="BU145" s="242"/>
      <c r="BV145" s="242"/>
      <c r="BW145" s="243"/>
      <c r="BX145" s="243"/>
    </row>
    <row r="146" spans="1:76" x14ac:dyDescent="0.25">
      <c r="A146" s="521">
        <f t="shared" si="197"/>
        <v>0</v>
      </c>
      <c r="B146" s="445"/>
      <c r="C146" s="479"/>
      <c r="D146" s="446"/>
      <c r="E146" s="447"/>
      <c r="F146" s="337"/>
      <c r="G146" s="337"/>
      <c r="H146" s="337"/>
      <c r="I146" s="337"/>
      <c r="J146" s="448"/>
      <c r="K146" s="449"/>
      <c r="L146" s="450"/>
      <c r="M146" s="450"/>
      <c r="N146" s="451"/>
      <c r="O146" s="46"/>
      <c r="P146" s="452"/>
      <c r="Q146" s="445"/>
      <c r="R146" s="445"/>
      <c r="S146" s="453"/>
      <c r="T146" s="454"/>
      <c r="U146" s="453"/>
      <c r="V146" s="500"/>
      <c r="W146" s="276"/>
      <c r="X146" s="455"/>
      <c r="Y146" s="222"/>
      <c r="Z146" s="337"/>
      <c r="AA146" s="337"/>
      <c r="AB146" s="337"/>
      <c r="AC146" s="337"/>
      <c r="AD146" s="337"/>
      <c r="AE146" s="456"/>
      <c r="AF146" s="338"/>
      <c r="AG146" s="457"/>
      <c r="AH146" s="458"/>
      <c r="AL146" s="459"/>
      <c r="AM146" s="405"/>
      <c r="AN146" s="405"/>
      <c r="AO146" s="405"/>
      <c r="AP146" s="42"/>
      <c r="AQ146" s="460"/>
      <c r="AR146" s="461"/>
      <c r="AS146" s="461"/>
      <c r="AT146" s="431"/>
      <c r="AU146" s="462"/>
      <c r="AV146" s="285"/>
      <c r="AW146" s="238"/>
      <c r="AX146" s="238"/>
      <c r="AY146" s="239"/>
      <c r="AZ146" s="240"/>
      <c r="BA146" s="142"/>
      <c r="BB146" s="143"/>
      <c r="BC146" s="143"/>
      <c r="BD146" s="125"/>
      <c r="BE146" s="196"/>
      <c r="BF146" s="143"/>
      <c r="BG146" s="125"/>
      <c r="BH146" s="241"/>
      <c r="BI146" s="143"/>
      <c r="BJ146" s="125"/>
      <c r="BK146" s="125"/>
      <c r="BL146" s="143"/>
      <c r="BM146" s="125"/>
      <c r="BN146" s="241"/>
      <c r="BO146" s="241"/>
      <c r="BP146" s="125"/>
      <c r="BQ146" s="125"/>
      <c r="BR146" s="143"/>
      <c r="BS146" s="125"/>
      <c r="BT146" s="242"/>
      <c r="BU146" s="242"/>
      <c r="BV146" s="242"/>
      <c r="BW146" s="243"/>
      <c r="BX146" s="243"/>
    </row>
    <row r="147" spans="1:76" ht="38.25" x14ac:dyDescent="0.25">
      <c r="A147" s="521">
        <f t="shared" si="197"/>
        <v>0</v>
      </c>
      <c r="B147" s="133"/>
      <c r="C147" s="441"/>
      <c r="D147" s="527">
        <v>82</v>
      </c>
      <c r="E147" s="528">
        <v>42509</v>
      </c>
      <c r="F147" s="51" t="s">
        <v>1510</v>
      </c>
      <c r="G147" s="51" t="s">
        <v>1547</v>
      </c>
      <c r="H147" s="37" t="s">
        <v>275</v>
      </c>
      <c r="I147" s="37" t="s">
        <v>2528</v>
      </c>
      <c r="J147" s="264" t="s">
        <v>2761</v>
      </c>
      <c r="K147" s="137">
        <v>46</v>
      </c>
      <c r="L147" s="138">
        <v>861017</v>
      </c>
      <c r="M147" s="138" t="s">
        <v>2763</v>
      </c>
      <c r="N147" s="68">
        <v>20000000</v>
      </c>
      <c r="O147" s="53" t="s">
        <v>2764</v>
      </c>
      <c r="P147" s="59" t="s">
        <v>2245</v>
      </c>
      <c r="Q147" s="133" t="s">
        <v>1554</v>
      </c>
      <c r="R147" s="133" t="s">
        <v>2630</v>
      </c>
      <c r="S147" s="141"/>
      <c r="T147" s="142"/>
      <c r="U147" s="141"/>
      <c r="X147" s="143"/>
      <c r="Y147" s="125"/>
      <c r="Z147" s="51" t="s">
        <v>2478</v>
      </c>
      <c r="AA147" s="51" t="s">
        <v>2744</v>
      </c>
      <c r="AB147" s="37" t="s">
        <v>1493</v>
      </c>
      <c r="AC147" s="37" t="s">
        <v>1493</v>
      </c>
      <c r="AD147" s="239" t="s">
        <v>2529</v>
      </c>
      <c r="AE147" s="66"/>
      <c r="AF147" s="126"/>
      <c r="AG147" s="43"/>
      <c r="AH147" s="140"/>
      <c r="AI147" s="140"/>
      <c r="AJ147" s="43"/>
      <c r="AK147" s="422"/>
      <c r="AL147" s="235"/>
      <c r="AM147" s="139"/>
      <c r="AN147" s="139"/>
      <c r="AO147" s="139"/>
      <c r="AP147" s="517" t="s">
        <v>22</v>
      </c>
      <c r="AQ147" s="149" t="s">
        <v>68</v>
      </c>
      <c r="AR147" s="149" t="s">
        <v>68</v>
      </c>
      <c r="AS147" s="149" t="s">
        <v>68</v>
      </c>
      <c r="AT147" s="150" t="s">
        <v>68</v>
      </c>
      <c r="AU147" s="285"/>
      <c r="AV147" s="285">
        <v>42704</v>
      </c>
      <c r="AW147" s="47">
        <f t="shared" ref="AW147" si="214">AV147-AU147</f>
        <v>42704</v>
      </c>
      <c r="AX147" s="238"/>
      <c r="AY147" s="239"/>
      <c r="AZ147" s="240"/>
      <c r="BA147" s="142"/>
      <c r="BB147" s="143"/>
      <c r="BC147" s="143"/>
      <c r="BD147" s="125"/>
      <c r="BE147" s="196"/>
      <c r="BF147" s="143"/>
      <c r="BG147" s="125"/>
      <c r="BH147" s="241"/>
      <c r="BI147" s="143"/>
      <c r="BJ147" s="125"/>
      <c r="BK147" s="125"/>
      <c r="BL147" s="143"/>
      <c r="BM147" s="125"/>
      <c r="BN147" s="241"/>
      <c r="BO147" s="241"/>
      <c r="BP147" s="125"/>
      <c r="BQ147" s="125"/>
      <c r="BR147" s="143"/>
      <c r="BS147" s="125"/>
      <c r="BT147" s="242"/>
      <c r="BU147" s="242"/>
      <c r="BV147" s="242"/>
      <c r="BW147" s="243"/>
      <c r="BX147" s="243"/>
    </row>
    <row r="148" spans="1:76" x14ac:dyDescent="0.25">
      <c r="A148" s="521">
        <f t="shared" si="197"/>
        <v>0</v>
      </c>
      <c r="B148" s="133"/>
      <c r="C148" s="441"/>
      <c r="D148" s="241"/>
      <c r="E148" s="263"/>
      <c r="F148" s="51"/>
      <c r="G148" s="51"/>
      <c r="H148" s="51"/>
      <c r="I148" s="51"/>
      <c r="J148" s="264"/>
      <c r="K148" s="137"/>
      <c r="L148" s="138"/>
      <c r="M148" s="138"/>
      <c r="N148" s="68"/>
      <c r="O148" s="46"/>
      <c r="P148" s="59"/>
      <c r="Q148" s="133"/>
      <c r="R148" s="133"/>
      <c r="S148" s="141"/>
      <c r="T148" s="142"/>
      <c r="U148" s="141"/>
      <c r="V148" s="500"/>
      <c r="X148" s="143"/>
      <c r="Y148" s="125"/>
      <c r="Z148" s="51"/>
      <c r="AA148" s="51"/>
      <c r="AB148" s="51"/>
      <c r="AC148" s="51"/>
      <c r="AD148" s="51"/>
      <c r="AE148" s="66"/>
      <c r="AF148" s="126"/>
      <c r="AG148" s="43"/>
      <c r="AH148" s="140"/>
      <c r="AL148" s="235"/>
      <c r="AM148" s="139"/>
      <c r="AN148" s="139"/>
      <c r="AO148" s="139"/>
      <c r="AP148" s="48"/>
      <c r="AQ148" s="236"/>
      <c r="AR148" s="237"/>
      <c r="AS148" s="237"/>
      <c r="AT148" s="121"/>
      <c r="AU148" s="285"/>
      <c r="AV148" s="285"/>
      <c r="AW148" s="238"/>
      <c r="AX148" s="238"/>
      <c r="AY148" s="239"/>
      <c r="AZ148" s="240"/>
      <c r="BA148" s="142"/>
      <c r="BB148" s="143"/>
      <c r="BC148" s="143"/>
      <c r="BD148" s="125"/>
      <c r="BE148" s="196"/>
      <c r="BF148" s="143"/>
      <c r="BG148" s="125"/>
      <c r="BH148" s="241"/>
      <c r="BI148" s="143"/>
      <c r="BJ148" s="125"/>
      <c r="BK148" s="125"/>
      <c r="BL148" s="143"/>
      <c r="BM148" s="125"/>
      <c r="BN148" s="241"/>
      <c r="BO148" s="241"/>
      <c r="BP148" s="125"/>
      <c r="BQ148" s="125"/>
      <c r="BR148" s="143"/>
      <c r="BS148" s="125"/>
      <c r="BT148" s="242"/>
      <c r="BU148" s="242"/>
      <c r="BV148" s="242"/>
      <c r="BW148" s="243"/>
      <c r="BX148" s="243"/>
    </row>
    <row r="149" spans="1:76" x14ac:dyDescent="0.25">
      <c r="A149" s="521">
        <f t="shared" si="197"/>
        <v>0</v>
      </c>
      <c r="B149" s="133"/>
      <c r="C149" s="441"/>
      <c r="D149" s="241"/>
      <c r="E149" s="263"/>
      <c r="F149" s="51"/>
      <c r="G149" s="51"/>
      <c r="H149" s="51"/>
      <c r="I149" s="51"/>
      <c r="J149" s="264"/>
      <c r="K149" s="137"/>
      <c r="L149" s="138"/>
      <c r="M149" s="138"/>
      <c r="N149" s="68"/>
      <c r="O149" s="46"/>
      <c r="P149" s="59"/>
      <c r="Q149" s="133"/>
      <c r="R149" s="133"/>
      <c r="S149" s="141"/>
      <c r="T149" s="142"/>
      <c r="U149" s="141"/>
      <c r="V149" s="500"/>
      <c r="X149" s="143"/>
      <c r="Y149" s="125"/>
      <c r="Z149" s="51"/>
      <c r="AA149" s="51"/>
      <c r="AB149" s="37"/>
      <c r="AC149" s="37"/>
      <c r="AD149" s="239"/>
      <c r="AE149" s="66"/>
      <c r="AF149" s="126"/>
      <c r="AG149" s="43"/>
      <c r="AH149" s="140"/>
      <c r="AL149" s="235"/>
      <c r="AM149" s="139"/>
      <c r="AN149" s="139"/>
      <c r="AO149" s="139"/>
      <c r="AP149" s="48"/>
      <c r="AQ149" s="236"/>
      <c r="AR149" s="237"/>
      <c r="AS149" s="237"/>
      <c r="AT149" s="121"/>
      <c r="AU149" s="285"/>
      <c r="AV149" s="285"/>
      <c r="AW149" s="238"/>
      <c r="AX149" s="238"/>
      <c r="AY149" s="239"/>
      <c r="AZ149" s="240"/>
      <c r="BA149" s="142"/>
      <c r="BB149" s="143"/>
      <c r="BC149" s="143"/>
      <c r="BD149" s="125"/>
      <c r="BE149" s="196"/>
      <c r="BF149" s="143"/>
      <c r="BG149" s="125"/>
      <c r="BH149" s="241"/>
      <c r="BI149" s="143"/>
      <c r="BJ149" s="125"/>
      <c r="BK149" s="125"/>
      <c r="BL149" s="143"/>
      <c r="BM149" s="125"/>
      <c r="BN149" s="241"/>
      <c r="BO149" s="241"/>
      <c r="BP149" s="125"/>
      <c r="BQ149" s="125"/>
      <c r="BR149" s="143"/>
      <c r="BS149" s="125"/>
      <c r="BT149" s="242"/>
      <c r="BU149" s="242"/>
      <c r="BV149" s="242"/>
      <c r="BW149" s="243"/>
      <c r="BX149" s="243"/>
    </row>
    <row r="150" spans="1:76" x14ac:dyDescent="0.25">
      <c r="A150" s="521">
        <f t="shared" si="197"/>
        <v>0</v>
      </c>
      <c r="B150" s="133"/>
      <c r="C150" s="441"/>
      <c r="D150" s="241"/>
      <c r="E150" s="263"/>
      <c r="F150" s="51"/>
      <c r="G150" s="51"/>
      <c r="H150" s="51"/>
      <c r="I150" s="51"/>
      <c r="J150" s="264"/>
      <c r="K150" s="137"/>
      <c r="L150" s="138"/>
      <c r="M150" s="138"/>
      <c r="N150" s="68"/>
      <c r="O150" s="46"/>
      <c r="P150" s="59"/>
      <c r="Q150" s="133"/>
      <c r="R150" s="133"/>
      <c r="S150" s="141"/>
      <c r="T150" s="142"/>
      <c r="U150" s="141"/>
      <c r="V150" s="500"/>
      <c r="X150" s="143"/>
      <c r="Y150" s="125"/>
      <c r="Z150" s="51"/>
      <c r="AA150" s="51"/>
      <c r="AB150" s="37"/>
      <c r="AC150" s="37"/>
      <c r="AD150" s="239"/>
      <c r="AE150" s="66"/>
      <c r="AF150" s="126"/>
      <c r="AG150" s="43"/>
      <c r="AH150" s="140"/>
      <c r="AL150" s="235"/>
      <c r="AM150" s="139"/>
      <c r="AN150" s="139"/>
      <c r="AO150" s="139"/>
      <c r="AP150" s="48"/>
      <c r="AQ150" s="236"/>
      <c r="AR150" s="237"/>
      <c r="AS150" s="237"/>
      <c r="AT150" s="121"/>
      <c r="AU150" s="285"/>
      <c r="AV150" s="285"/>
      <c r="AW150" s="238"/>
      <c r="AX150" s="238"/>
      <c r="AY150" s="239"/>
      <c r="AZ150" s="240"/>
      <c r="BA150" s="142"/>
      <c r="BB150" s="143"/>
      <c r="BC150" s="143"/>
      <c r="BD150" s="125"/>
      <c r="BE150" s="196"/>
      <c r="BF150" s="143"/>
      <c r="BG150" s="125"/>
      <c r="BH150" s="241"/>
      <c r="BI150" s="143"/>
      <c r="BJ150" s="125"/>
      <c r="BK150" s="125"/>
      <c r="BL150" s="143"/>
      <c r="BM150" s="125"/>
      <c r="BN150" s="241"/>
      <c r="BO150" s="241"/>
      <c r="BP150" s="125"/>
      <c r="BQ150" s="125"/>
      <c r="BR150" s="143"/>
      <c r="BS150" s="125"/>
      <c r="BT150" s="242"/>
      <c r="BU150" s="242"/>
      <c r="BV150" s="242"/>
      <c r="BW150" s="243"/>
      <c r="BX150" s="243"/>
    </row>
    <row r="151" spans="1:76" x14ac:dyDescent="0.25">
      <c r="A151" s="521">
        <f t="shared" si="197"/>
        <v>0</v>
      </c>
      <c r="B151" s="133"/>
      <c r="C151" s="441"/>
      <c r="D151" s="241"/>
      <c r="E151" s="263"/>
      <c r="F151" s="51"/>
      <c r="G151" s="51"/>
      <c r="H151" s="51"/>
      <c r="I151" s="51"/>
      <c r="J151" s="264"/>
      <c r="K151" s="137"/>
      <c r="L151" s="138"/>
      <c r="M151" s="138"/>
      <c r="N151" s="68"/>
      <c r="O151" s="53"/>
      <c r="P151" s="59"/>
      <c r="Q151" s="133"/>
      <c r="R151" s="133"/>
      <c r="S151" s="141"/>
      <c r="T151" s="142"/>
      <c r="U151" s="141"/>
      <c r="V151" s="500"/>
      <c r="X151" s="143"/>
      <c r="Y151" s="125"/>
      <c r="Z151" s="51"/>
      <c r="AA151" s="51"/>
      <c r="AB151" s="37"/>
      <c r="AC151" s="37"/>
      <c r="AD151" s="239"/>
      <c r="AE151" s="66"/>
      <c r="AF151" s="126"/>
      <c r="AG151" s="43"/>
      <c r="AH151" s="140"/>
      <c r="AL151" s="235"/>
      <c r="AM151" s="139"/>
      <c r="AN151" s="139"/>
      <c r="AO151" s="139"/>
      <c r="AP151" s="48"/>
      <c r="AQ151" s="236"/>
      <c r="AR151" s="237"/>
      <c r="AS151" s="237"/>
      <c r="AT151" s="121"/>
      <c r="AU151" s="285"/>
      <c r="AV151" s="285"/>
      <c r="AW151" s="238"/>
      <c r="AX151" s="238"/>
      <c r="AY151" s="239"/>
      <c r="AZ151" s="240"/>
      <c r="BA151" s="142"/>
      <c r="BB151" s="143"/>
      <c r="BC151" s="143"/>
      <c r="BD151" s="125"/>
      <c r="BE151" s="196"/>
      <c r="BF151" s="143"/>
      <c r="BG151" s="125"/>
      <c r="BH151" s="241"/>
      <c r="BI151" s="143"/>
      <c r="BJ151" s="125"/>
      <c r="BK151" s="125"/>
      <c r="BL151" s="143"/>
      <c r="BM151" s="125"/>
      <c r="BN151" s="241"/>
      <c r="BO151" s="241"/>
      <c r="BP151" s="125"/>
      <c r="BQ151" s="125"/>
      <c r="BR151" s="143"/>
      <c r="BS151" s="125"/>
      <c r="BT151" s="242"/>
      <c r="BU151" s="242"/>
      <c r="BV151" s="242"/>
      <c r="BW151" s="243"/>
      <c r="BX151" s="243"/>
    </row>
    <row r="152" spans="1:76" x14ac:dyDescent="0.25">
      <c r="A152" s="521">
        <f t="shared" si="197"/>
        <v>0</v>
      </c>
      <c r="B152" s="133"/>
      <c r="C152" s="441"/>
      <c r="D152" s="241"/>
      <c r="E152" s="263"/>
      <c r="F152" s="51"/>
      <c r="G152" s="51"/>
      <c r="H152" s="51"/>
      <c r="I152" s="51"/>
      <c r="J152" s="264"/>
      <c r="K152" s="137"/>
      <c r="L152" s="138"/>
      <c r="M152" s="138"/>
      <c r="N152" s="68"/>
      <c r="O152" s="53"/>
      <c r="P152" s="59"/>
      <c r="Q152" s="133"/>
      <c r="R152" s="133"/>
      <c r="S152" s="141"/>
      <c r="T152" s="142"/>
      <c r="U152" s="141"/>
      <c r="V152" s="500"/>
      <c r="X152" s="143"/>
      <c r="Y152" s="125"/>
      <c r="Z152" s="51"/>
      <c r="AA152" s="51"/>
      <c r="AB152" s="37"/>
      <c r="AC152" s="37"/>
      <c r="AD152" s="239"/>
      <c r="AE152" s="66"/>
      <c r="AF152" s="126"/>
      <c r="AG152" s="43"/>
      <c r="AH152" s="140"/>
      <c r="AL152" s="235"/>
      <c r="AM152" s="139"/>
      <c r="AN152" s="139"/>
      <c r="AO152" s="139"/>
      <c r="AP152" s="48"/>
      <c r="AQ152" s="236"/>
      <c r="AR152" s="237"/>
      <c r="AS152" s="237"/>
      <c r="AT152" s="121"/>
      <c r="AU152" s="285"/>
      <c r="AV152" s="285"/>
      <c r="AW152" s="238"/>
      <c r="AX152" s="238"/>
      <c r="AY152" s="239"/>
      <c r="AZ152" s="240"/>
      <c r="BA152" s="142"/>
      <c r="BB152" s="143"/>
      <c r="BC152" s="143"/>
      <c r="BD152" s="125"/>
      <c r="BE152" s="196"/>
      <c r="BF152" s="143"/>
      <c r="BG152" s="125"/>
      <c r="BH152" s="241"/>
      <c r="BI152" s="143"/>
      <c r="BJ152" s="125"/>
      <c r="BK152" s="125"/>
      <c r="BL152" s="143"/>
      <c r="BM152" s="125"/>
      <c r="BN152" s="241"/>
      <c r="BO152" s="241"/>
      <c r="BP152" s="125"/>
      <c r="BQ152" s="125"/>
      <c r="BR152" s="143"/>
      <c r="BS152" s="125"/>
      <c r="BT152" s="242"/>
      <c r="BU152" s="242"/>
      <c r="BV152" s="242"/>
      <c r="BW152" s="243"/>
      <c r="BX152" s="243"/>
    </row>
    <row r="153" spans="1:76" x14ac:dyDescent="0.25">
      <c r="A153" s="521">
        <f t="shared" si="197"/>
        <v>0</v>
      </c>
      <c r="B153" s="133"/>
      <c r="C153" s="441"/>
      <c r="D153" s="241"/>
      <c r="E153" s="263"/>
      <c r="F153" s="51"/>
      <c r="G153" s="51"/>
      <c r="H153" s="51"/>
      <c r="I153" s="51"/>
      <c r="J153" s="264"/>
      <c r="K153" s="137"/>
      <c r="L153" s="138"/>
      <c r="M153" s="138"/>
      <c r="N153" s="68"/>
      <c r="O153" s="53"/>
      <c r="P153" s="59"/>
      <c r="Q153" s="133"/>
      <c r="R153" s="133"/>
      <c r="S153" s="141"/>
      <c r="T153" s="142"/>
      <c r="U153" s="141"/>
      <c r="V153" s="500"/>
      <c r="X153" s="143"/>
      <c r="Y153" s="125"/>
      <c r="Z153" s="51"/>
      <c r="AA153" s="51"/>
      <c r="AB153" s="37"/>
      <c r="AC153" s="37"/>
      <c r="AD153" s="239"/>
      <c r="AE153" s="66"/>
      <c r="AF153" s="126"/>
      <c r="AG153" s="43"/>
      <c r="AH153" s="140"/>
      <c r="AL153" s="235"/>
      <c r="AM153" s="139"/>
      <c r="AN153" s="139"/>
      <c r="AO153" s="139"/>
      <c r="AP153" s="48"/>
      <c r="AQ153" s="236"/>
      <c r="AR153" s="237"/>
      <c r="AS153" s="237"/>
      <c r="AT153" s="121"/>
      <c r="AU153" s="285"/>
      <c r="AV153" s="285"/>
      <c r="AW153" s="238"/>
      <c r="AX153" s="238"/>
      <c r="AY153" s="239"/>
      <c r="AZ153" s="240"/>
      <c r="BA153" s="142"/>
      <c r="BB153" s="143"/>
      <c r="BC153" s="143"/>
      <c r="BD153" s="125"/>
      <c r="BE153" s="196"/>
      <c r="BF153" s="143"/>
      <c r="BG153" s="125"/>
      <c r="BH153" s="241"/>
      <c r="BI153" s="143"/>
      <c r="BJ153" s="125"/>
      <c r="BK153" s="125"/>
      <c r="BL153" s="143"/>
      <c r="BM153" s="125"/>
      <c r="BN153" s="241"/>
      <c r="BO153" s="241"/>
      <c r="BP153" s="125"/>
      <c r="BQ153" s="125"/>
      <c r="BR153" s="143"/>
      <c r="BS153" s="125"/>
      <c r="BT153" s="242"/>
      <c r="BU153" s="242"/>
      <c r="BV153" s="242"/>
      <c r="BW153" s="243"/>
      <c r="BX153" s="243"/>
    </row>
    <row r="154" spans="1:76" x14ac:dyDescent="0.25">
      <c r="A154" s="521">
        <f t="shared" si="197"/>
        <v>0</v>
      </c>
      <c r="B154" s="133"/>
      <c r="C154" s="441"/>
      <c r="D154" s="241"/>
      <c r="E154" s="263"/>
      <c r="F154" s="51"/>
      <c r="G154" s="51"/>
      <c r="H154" s="51"/>
      <c r="I154" s="51"/>
      <c r="J154" s="264"/>
      <c r="K154" s="137"/>
      <c r="L154" s="138"/>
      <c r="M154" s="138"/>
      <c r="N154" s="68"/>
      <c r="O154" s="53"/>
      <c r="P154" s="59"/>
      <c r="Q154" s="133"/>
      <c r="R154" s="133"/>
      <c r="S154" s="141"/>
      <c r="T154" s="142"/>
      <c r="U154" s="141"/>
      <c r="V154" s="500"/>
      <c r="X154" s="143"/>
      <c r="Y154" s="125"/>
      <c r="Z154" s="51"/>
      <c r="AA154" s="51"/>
      <c r="AB154" s="37"/>
      <c r="AC154" s="37"/>
      <c r="AD154" s="239"/>
      <c r="AE154" s="66"/>
      <c r="AF154" s="126"/>
      <c r="AG154" s="43"/>
      <c r="AH154" s="140"/>
      <c r="AL154" s="235"/>
      <c r="AM154" s="139"/>
      <c r="AN154" s="139"/>
      <c r="AO154" s="139"/>
      <c r="AP154" s="48"/>
      <c r="AQ154" s="236"/>
      <c r="AR154" s="237"/>
      <c r="AS154" s="237"/>
      <c r="AT154" s="121"/>
      <c r="AU154" s="285"/>
      <c r="AV154" s="285"/>
      <c r="AW154" s="238"/>
      <c r="AX154" s="238"/>
      <c r="AY154" s="239"/>
      <c r="AZ154" s="240"/>
      <c r="BA154" s="142"/>
      <c r="BB154" s="143"/>
      <c r="BC154" s="143"/>
      <c r="BD154" s="125"/>
      <c r="BE154" s="196"/>
      <c r="BF154" s="143"/>
      <c r="BG154" s="125"/>
      <c r="BH154" s="241"/>
      <c r="BI154" s="143"/>
      <c r="BJ154" s="125"/>
      <c r="BK154" s="125"/>
      <c r="BL154" s="143"/>
      <c r="BM154" s="125"/>
      <c r="BN154" s="241"/>
      <c r="BO154" s="241"/>
      <c r="BP154" s="125"/>
      <c r="BQ154" s="125"/>
      <c r="BR154" s="143"/>
      <c r="BS154" s="125"/>
      <c r="BT154" s="242"/>
      <c r="BU154" s="242"/>
      <c r="BV154" s="242"/>
      <c r="BW154" s="243"/>
      <c r="BX154" s="243"/>
    </row>
    <row r="155" spans="1:76" x14ac:dyDescent="0.25">
      <c r="A155" s="521">
        <f t="shared" si="197"/>
        <v>0</v>
      </c>
      <c r="B155" s="133"/>
      <c r="C155" s="441"/>
      <c r="D155" s="241"/>
      <c r="E155" s="263"/>
      <c r="F155" s="51"/>
      <c r="G155" s="51"/>
      <c r="H155" s="51"/>
      <c r="I155" s="51"/>
      <c r="J155" s="264"/>
      <c r="K155" s="137"/>
      <c r="L155" s="138"/>
      <c r="M155" s="138"/>
      <c r="N155" s="68"/>
      <c r="O155" s="53"/>
      <c r="P155" s="59"/>
      <c r="Q155" s="133"/>
      <c r="R155" s="133"/>
      <c r="S155" s="141"/>
      <c r="T155" s="142"/>
      <c r="U155" s="141"/>
      <c r="V155" s="500"/>
      <c r="X155" s="143"/>
      <c r="Y155" s="125"/>
      <c r="Z155" s="51"/>
      <c r="AA155" s="51"/>
      <c r="AB155" s="37"/>
      <c r="AC155" s="37"/>
      <c r="AD155" s="239"/>
      <c r="AE155" s="66"/>
      <c r="AF155" s="126"/>
      <c r="AG155" s="43"/>
      <c r="AH155" s="140"/>
      <c r="AL155" s="235"/>
      <c r="AM155" s="139"/>
      <c r="AN155" s="139"/>
      <c r="AO155" s="139"/>
      <c r="AP155" s="48"/>
      <c r="AQ155" s="236"/>
      <c r="AR155" s="237"/>
      <c r="AS155" s="237"/>
      <c r="AT155" s="121"/>
      <c r="AU155" s="285"/>
      <c r="AV155" s="285"/>
      <c r="AW155" s="238"/>
      <c r="AX155" s="238"/>
      <c r="AY155" s="239"/>
      <c r="AZ155" s="240"/>
      <c r="BA155" s="142"/>
      <c r="BB155" s="143"/>
      <c r="BC155" s="143"/>
      <c r="BD155" s="125"/>
      <c r="BE155" s="196"/>
      <c r="BF155" s="143"/>
      <c r="BG155" s="125"/>
      <c r="BH155" s="241"/>
      <c r="BI155" s="143"/>
      <c r="BJ155" s="125"/>
      <c r="BK155" s="125"/>
      <c r="BL155" s="143"/>
      <c r="BM155" s="125"/>
      <c r="BN155" s="241"/>
      <c r="BO155" s="241"/>
      <c r="BP155" s="125"/>
      <c r="BQ155" s="125"/>
      <c r="BR155" s="143"/>
      <c r="BS155" s="125"/>
      <c r="BT155" s="242"/>
      <c r="BU155" s="242"/>
      <c r="BV155" s="242"/>
      <c r="BW155" s="243"/>
      <c r="BX155" s="243"/>
    </row>
    <row r="156" spans="1:76" x14ac:dyDescent="0.25">
      <c r="A156" s="521">
        <f t="shared" si="197"/>
        <v>0</v>
      </c>
      <c r="B156" s="133"/>
      <c r="C156" s="441"/>
      <c r="D156" s="241"/>
      <c r="E156" s="263"/>
      <c r="F156" s="51"/>
      <c r="G156" s="51"/>
      <c r="H156" s="51"/>
      <c r="I156" s="51"/>
      <c r="J156" s="264"/>
      <c r="K156" s="137"/>
      <c r="L156" s="138"/>
      <c r="M156" s="138"/>
      <c r="N156" s="68"/>
      <c r="O156" s="53"/>
      <c r="P156" s="59"/>
      <c r="Q156" s="133"/>
      <c r="R156" s="133"/>
      <c r="S156" s="141"/>
      <c r="T156" s="142"/>
      <c r="U156" s="141"/>
      <c r="V156" s="500"/>
      <c r="X156" s="143"/>
      <c r="Y156" s="125"/>
      <c r="Z156" s="51"/>
      <c r="AA156" s="51"/>
      <c r="AB156" s="37"/>
      <c r="AC156" s="37"/>
      <c r="AD156" s="239"/>
      <c r="AE156" s="66"/>
      <c r="AF156" s="126"/>
      <c r="AG156" s="43"/>
      <c r="AH156" s="140"/>
      <c r="AL156" s="235"/>
      <c r="AM156" s="139"/>
      <c r="AN156" s="139"/>
      <c r="AO156" s="139"/>
      <c r="AP156" s="48"/>
      <c r="AQ156" s="236"/>
      <c r="AR156" s="237"/>
      <c r="AS156" s="237"/>
      <c r="AT156" s="121"/>
      <c r="AU156" s="285"/>
      <c r="AV156" s="285"/>
      <c r="AW156" s="238"/>
      <c r="AX156" s="238"/>
      <c r="AY156" s="239"/>
      <c r="AZ156" s="240"/>
      <c r="BA156" s="142"/>
      <c r="BB156" s="143"/>
      <c r="BC156" s="143"/>
      <c r="BD156" s="125"/>
      <c r="BE156" s="196"/>
      <c r="BF156" s="143"/>
      <c r="BG156" s="125"/>
      <c r="BH156" s="241"/>
      <c r="BI156" s="143"/>
      <c r="BJ156" s="125"/>
      <c r="BK156" s="125"/>
      <c r="BL156" s="143"/>
      <c r="BM156" s="125"/>
      <c r="BN156" s="241"/>
      <c r="BO156" s="241"/>
      <c r="BP156" s="125"/>
      <c r="BQ156" s="125"/>
      <c r="BR156" s="143"/>
      <c r="BS156" s="125"/>
      <c r="BT156" s="242"/>
      <c r="BU156" s="242"/>
      <c r="BV156" s="242"/>
      <c r="BW156" s="243"/>
      <c r="BX156" s="243"/>
    </row>
    <row r="157" spans="1:76" x14ac:dyDescent="0.25">
      <c r="A157" s="521">
        <f t="shared" si="197"/>
        <v>0</v>
      </c>
      <c r="B157" s="133"/>
      <c r="C157" s="441"/>
      <c r="D157" s="241"/>
      <c r="E157" s="263"/>
      <c r="F157" s="51"/>
      <c r="G157" s="51"/>
      <c r="H157" s="51"/>
      <c r="I157" s="51"/>
      <c r="J157" s="264"/>
      <c r="K157" s="137"/>
      <c r="L157" s="138"/>
      <c r="M157" s="138"/>
      <c r="N157" s="68"/>
      <c r="O157" s="53"/>
      <c r="P157" s="59"/>
      <c r="Q157" s="133"/>
      <c r="R157" s="133"/>
      <c r="S157" s="141"/>
      <c r="T157" s="142"/>
      <c r="U157" s="141"/>
      <c r="V157" s="500"/>
      <c r="X157" s="143"/>
      <c r="Y157" s="125"/>
      <c r="Z157" s="51"/>
      <c r="AA157" s="51"/>
      <c r="AB157" s="37"/>
      <c r="AC157" s="37"/>
      <c r="AD157" s="239"/>
      <c r="AE157" s="66"/>
      <c r="AF157" s="126"/>
      <c r="AG157" s="43"/>
      <c r="AH157" s="140"/>
      <c r="AL157" s="235"/>
      <c r="AM157" s="139"/>
      <c r="AN157" s="139"/>
      <c r="AO157" s="139"/>
      <c r="AP157" s="48"/>
      <c r="AQ157" s="236"/>
      <c r="AR157" s="237"/>
      <c r="AS157" s="237"/>
      <c r="AT157" s="121"/>
      <c r="AU157" s="285"/>
      <c r="AV157" s="285"/>
      <c r="AW157" s="238"/>
      <c r="AX157" s="238"/>
      <c r="AY157" s="239"/>
      <c r="AZ157" s="240"/>
      <c r="BA157" s="142"/>
      <c r="BB157" s="143"/>
      <c r="BC157" s="143"/>
      <c r="BD157" s="125"/>
      <c r="BE157" s="196"/>
      <c r="BF157" s="143"/>
      <c r="BG157" s="125"/>
      <c r="BH157" s="241"/>
      <c r="BI157" s="143"/>
      <c r="BJ157" s="125"/>
      <c r="BK157" s="125"/>
      <c r="BL157" s="143"/>
      <c r="BM157" s="125"/>
      <c r="BN157" s="241"/>
      <c r="BO157" s="241"/>
      <c r="BP157" s="125"/>
      <c r="BQ157" s="125"/>
      <c r="BR157" s="143"/>
      <c r="BS157" s="125"/>
      <c r="BT157" s="242"/>
      <c r="BU157" s="242"/>
      <c r="BV157" s="242"/>
      <c r="BW157" s="243"/>
      <c r="BX157" s="243"/>
    </row>
    <row r="158" spans="1:76" x14ac:dyDescent="0.25">
      <c r="A158" s="521">
        <f t="shared" si="197"/>
        <v>0</v>
      </c>
      <c r="B158" s="133"/>
      <c r="C158" s="441"/>
      <c r="D158" s="241"/>
      <c r="E158" s="263"/>
      <c r="F158" s="51"/>
      <c r="G158" s="51"/>
      <c r="H158" s="51"/>
      <c r="I158" s="51"/>
      <c r="J158" s="264"/>
      <c r="K158" s="137"/>
      <c r="L158" s="138"/>
      <c r="M158" s="138"/>
      <c r="N158" s="68"/>
      <c r="O158" s="53"/>
      <c r="P158" s="59"/>
      <c r="Q158" s="133"/>
      <c r="R158" s="133"/>
      <c r="S158" s="141"/>
      <c r="T158" s="142"/>
      <c r="U158" s="141"/>
      <c r="X158" s="143"/>
      <c r="Y158" s="125"/>
      <c r="Z158" s="51"/>
      <c r="AA158" s="51"/>
      <c r="AB158" s="37"/>
      <c r="AC158" s="37"/>
      <c r="AD158" s="239"/>
      <c r="AE158" s="66"/>
      <c r="AF158" s="126"/>
      <c r="AG158" s="43"/>
      <c r="AH158" s="140"/>
      <c r="AL158" s="235"/>
      <c r="AM158" s="139"/>
      <c r="AN158" s="139"/>
      <c r="AO158" s="139"/>
      <c r="AP158" s="48"/>
      <c r="AQ158" s="236"/>
      <c r="AR158" s="237"/>
      <c r="AS158" s="237"/>
      <c r="AT158" s="121"/>
      <c r="AU158" s="285"/>
      <c r="AV158" s="285"/>
      <c r="AW158" s="238"/>
      <c r="AX158" s="238"/>
      <c r="AY158" s="239"/>
      <c r="AZ158" s="240"/>
      <c r="BA158" s="142"/>
      <c r="BB158" s="143"/>
      <c r="BC158" s="143"/>
      <c r="BD158" s="125"/>
      <c r="BE158" s="196"/>
      <c r="BF158" s="143"/>
      <c r="BG158" s="125"/>
      <c r="BH158" s="241"/>
      <c r="BI158" s="143"/>
      <c r="BJ158" s="125"/>
      <c r="BK158" s="125"/>
      <c r="BL158" s="143"/>
      <c r="BM158" s="125"/>
      <c r="BN158" s="241"/>
      <c r="BO158" s="241"/>
      <c r="BP158" s="125"/>
      <c r="BQ158" s="125"/>
      <c r="BR158" s="143"/>
      <c r="BS158" s="125"/>
      <c r="BT158" s="242"/>
      <c r="BU158" s="242"/>
      <c r="BV158" s="242"/>
      <c r="BW158" s="243"/>
      <c r="BX158" s="243"/>
    </row>
    <row r="159" spans="1:76" x14ac:dyDescent="0.25">
      <c r="A159" s="521">
        <f t="shared" si="197"/>
        <v>0</v>
      </c>
      <c r="B159" s="133"/>
      <c r="C159" s="441"/>
      <c r="D159" s="241"/>
      <c r="E159" s="263"/>
      <c r="F159" s="51"/>
      <c r="G159" s="51"/>
      <c r="H159" s="51"/>
      <c r="I159" s="51"/>
      <c r="J159" s="264"/>
      <c r="K159" s="137"/>
      <c r="L159" s="138"/>
      <c r="M159" s="138"/>
      <c r="N159" s="68"/>
      <c r="O159" s="53"/>
      <c r="P159" s="59"/>
      <c r="Q159" s="133"/>
      <c r="R159" s="133"/>
      <c r="S159" s="141"/>
      <c r="T159" s="142"/>
      <c r="U159" s="141"/>
      <c r="X159" s="143"/>
      <c r="Y159" s="125"/>
      <c r="Z159" s="51"/>
      <c r="AA159" s="51"/>
      <c r="AB159" s="37"/>
      <c r="AC159" s="37"/>
      <c r="AD159" s="239"/>
      <c r="AE159" s="66"/>
      <c r="AF159" s="126"/>
      <c r="AG159" s="43"/>
      <c r="AH159" s="140"/>
      <c r="AL159" s="235"/>
      <c r="AM159" s="139"/>
      <c r="AN159" s="139"/>
      <c r="AO159" s="139"/>
      <c r="AP159" s="48"/>
      <c r="AQ159" s="236"/>
      <c r="AR159" s="237"/>
      <c r="AS159" s="237"/>
      <c r="AT159" s="121"/>
      <c r="AU159" s="285"/>
      <c r="AV159" s="285"/>
      <c r="AW159" s="238"/>
      <c r="AX159" s="238"/>
      <c r="AY159" s="239"/>
      <c r="AZ159" s="240"/>
      <c r="BA159" s="142"/>
      <c r="BB159" s="143"/>
      <c r="BC159" s="143"/>
      <c r="BD159" s="125"/>
      <c r="BE159" s="196"/>
      <c r="BF159" s="143"/>
      <c r="BG159" s="125"/>
      <c r="BH159" s="241"/>
      <c r="BI159" s="143"/>
      <c r="BJ159" s="125"/>
      <c r="BK159" s="125"/>
      <c r="BL159" s="143"/>
      <c r="BM159" s="125"/>
      <c r="BN159" s="241"/>
      <c r="BO159" s="241"/>
      <c r="BP159" s="125"/>
      <c r="BQ159" s="125"/>
      <c r="BR159" s="143"/>
      <c r="BS159" s="125"/>
      <c r="BT159" s="242"/>
      <c r="BU159" s="242"/>
      <c r="BV159" s="242"/>
      <c r="BW159" s="243"/>
      <c r="BX159" s="243"/>
    </row>
    <row r="160" spans="1:76" x14ac:dyDescent="0.25">
      <c r="A160" s="521">
        <f t="shared" si="197"/>
        <v>0</v>
      </c>
      <c r="B160" s="133"/>
      <c r="C160" s="441"/>
      <c r="D160" s="241"/>
      <c r="E160" s="263"/>
      <c r="F160" s="51"/>
      <c r="G160" s="51"/>
      <c r="H160" s="51"/>
      <c r="I160" s="51"/>
      <c r="J160" s="264"/>
      <c r="K160" s="137"/>
      <c r="L160" s="138"/>
      <c r="M160" s="138"/>
      <c r="N160" s="68"/>
      <c r="O160" s="53"/>
      <c r="P160" s="59"/>
      <c r="Q160" s="133"/>
      <c r="R160" s="133"/>
      <c r="S160" s="141"/>
      <c r="T160" s="142"/>
      <c r="U160" s="141"/>
      <c r="X160" s="143"/>
      <c r="Y160" s="125"/>
      <c r="Z160" s="51"/>
      <c r="AA160" s="51"/>
      <c r="AB160" s="37"/>
      <c r="AC160" s="37"/>
      <c r="AD160" s="239"/>
      <c r="AE160" s="66"/>
      <c r="AF160" s="126"/>
      <c r="AG160" s="43"/>
      <c r="AH160" s="140"/>
      <c r="AL160" s="235"/>
      <c r="AM160" s="139"/>
      <c r="AN160" s="139"/>
      <c r="AO160" s="139"/>
      <c r="AP160" s="48"/>
      <c r="AQ160" s="236"/>
      <c r="AR160" s="237"/>
      <c r="AS160" s="237"/>
      <c r="AT160" s="121"/>
      <c r="AU160" s="285"/>
      <c r="AV160" s="285"/>
      <c r="AW160" s="238"/>
      <c r="AX160" s="238"/>
      <c r="AY160" s="239"/>
      <c r="AZ160" s="240"/>
      <c r="BA160" s="142"/>
      <c r="BB160" s="143"/>
      <c r="BC160" s="143"/>
      <c r="BD160" s="125"/>
      <c r="BE160" s="196"/>
      <c r="BF160" s="143"/>
      <c r="BG160" s="125"/>
      <c r="BH160" s="241"/>
      <c r="BI160" s="143"/>
      <c r="BJ160" s="125"/>
      <c r="BK160" s="125"/>
      <c r="BL160" s="143"/>
      <c r="BM160" s="125"/>
      <c r="BN160" s="241"/>
      <c r="BO160" s="241"/>
      <c r="BP160" s="125"/>
      <c r="BQ160" s="125"/>
      <c r="BR160" s="143"/>
      <c r="BS160" s="125"/>
      <c r="BT160" s="242"/>
      <c r="BU160" s="242"/>
      <c r="BV160" s="242"/>
      <c r="BW160" s="243"/>
      <c r="BX160" s="243"/>
    </row>
    <row r="161" spans="1:76" x14ac:dyDescent="0.25">
      <c r="A161" s="521">
        <f t="shared" si="197"/>
        <v>0</v>
      </c>
      <c r="B161" s="133"/>
      <c r="C161" s="441"/>
      <c r="D161" s="241"/>
      <c r="E161" s="263"/>
      <c r="F161" s="51"/>
      <c r="G161" s="51"/>
      <c r="H161" s="51"/>
      <c r="I161" s="51"/>
      <c r="J161" s="264"/>
      <c r="K161" s="137"/>
      <c r="L161" s="138"/>
      <c r="M161" s="138"/>
      <c r="N161" s="68"/>
      <c r="O161" s="53"/>
      <c r="P161" s="59"/>
      <c r="Q161" s="133"/>
      <c r="R161" s="133"/>
      <c r="S161" s="141"/>
      <c r="T161" s="142"/>
      <c r="U161" s="141"/>
      <c r="X161" s="143"/>
      <c r="Y161" s="125"/>
      <c r="Z161" s="51"/>
      <c r="AA161" s="51"/>
      <c r="AB161" s="37"/>
      <c r="AC161" s="37"/>
      <c r="AD161" s="239"/>
      <c r="AE161" s="66"/>
      <c r="AF161" s="126"/>
      <c r="AG161" s="43"/>
      <c r="AH161" s="140"/>
      <c r="AL161" s="235"/>
      <c r="AM161" s="139"/>
      <c r="AN161" s="139"/>
      <c r="AO161" s="139"/>
      <c r="AP161" s="48"/>
      <c r="AQ161" s="236"/>
      <c r="AR161" s="237"/>
      <c r="AS161" s="237"/>
      <c r="AT161" s="121"/>
      <c r="AU161" s="285"/>
      <c r="AV161" s="285"/>
      <c r="AW161" s="238"/>
      <c r="AX161" s="238"/>
      <c r="AY161" s="239"/>
      <c r="AZ161" s="240"/>
      <c r="BA161" s="142"/>
      <c r="BB161" s="143"/>
      <c r="BC161" s="143"/>
      <c r="BD161" s="125"/>
      <c r="BE161" s="196"/>
      <c r="BF161" s="143"/>
      <c r="BG161" s="125"/>
      <c r="BH161" s="241"/>
      <c r="BI161" s="143"/>
      <c r="BJ161" s="125"/>
      <c r="BK161" s="125"/>
      <c r="BL161" s="143"/>
      <c r="BM161" s="125"/>
      <c r="BN161" s="241"/>
      <c r="BO161" s="241"/>
      <c r="BP161" s="125"/>
      <c r="BQ161" s="125"/>
      <c r="BR161" s="143"/>
      <c r="BS161" s="125"/>
      <c r="BT161" s="242"/>
      <c r="BU161" s="242"/>
      <c r="BV161" s="242"/>
      <c r="BW161" s="243"/>
      <c r="BX161" s="243"/>
    </row>
    <row r="162" spans="1:76" x14ac:dyDescent="0.25">
      <c r="A162" s="521">
        <f t="shared" si="197"/>
        <v>0</v>
      </c>
      <c r="B162" s="133"/>
      <c r="C162" s="441"/>
      <c r="D162" s="241"/>
      <c r="E162" s="263"/>
      <c r="F162" s="51"/>
      <c r="G162" s="51"/>
      <c r="H162" s="51"/>
      <c r="I162" s="51"/>
      <c r="J162" s="264"/>
      <c r="K162" s="137"/>
      <c r="L162" s="138"/>
      <c r="M162" s="138"/>
      <c r="N162" s="68"/>
      <c r="O162" s="53"/>
      <c r="P162" s="59"/>
      <c r="Q162" s="133"/>
      <c r="R162" s="133"/>
      <c r="S162" s="141"/>
      <c r="T162" s="142"/>
      <c r="U162" s="141"/>
      <c r="X162" s="143"/>
      <c r="Y162" s="125"/>
      <c r="Z162" s="51"/>
      <c r="AA162" s="51"/>
      <c r="AB162" s="37"/>
      <c r="AC162" s="37"/>
      <c r="AD162" s="239"/>
      <c r="AE162" s="66"/>
      <c r="AF162" s="126"/>
      <c r="AG162" s="43"/>
      <c r="AH162" s="140"/>
      <c r="AL162" s="235"/>
      <c r="AM162" s="139"/>
      <c r="AN162" s="139"/>
      <c r="AO162" s="139"/>
      <c r="AP162" s="48"/>
      <c r="AQ162" s="236"/>
      <c r="AR162" s="237"/>
      <c r="AS162" s="237"/>
      <c r="AT162" s="121"/>
      <c r="AU162" s="285"/>
      <c r="AV162" s="285"/>
      <c r="AW162" s="238"/>
      <c r="AX162" s="238"/>
      <c r="AY162" s="239"/>
      <c r="AZ162" s="240"/>
      <c r="BA162" s="142"/>
      <c r="BB162" s="143"/>
      <c r="BC162" s="143"/>
      <c r="BD162" s="125"/>
      <c r="BE162" s="196"/>
      <c r="BF162" s="143"/>
      <c r="BG162" s="125"/>
      <c r="BH162" s="241"/>
      <c r="BI162" s="143"/>
      <c r="BJ162" s="125"/>
      <c r="BK162" s="125"/>
      <c r="BL162" s="143"/>
      <c r="BM162" s="125"/>
      <c r="BN162" s="241"/>
      <c r="BO162" s="241"/>
      <c r="BP162" s="125"/>
      <c r="BQ162" s="125"/>
      <c r="BR162" s="143"/>
      <c r="BS162" s="125"/>
      <c r="BT162" s="242"/>
      <c r="BU162" s="242"/>
      <c r="BV162" s="242"/>
      <c r="BW162" s="243"/>
      <c r="BX162" s="243"/>
    </row>
    <row r="163" spans="1:76" x14ac:dyDescent="0.25">
      <c r="A163" s="521">
        <f t="shared" si="197"/>
        <v>0</v>
      </c>
      <c r="B163" s="133"/>
      <c r="C163" s="441"/>
      <c r="D163" s="241"/>
      <c r="E163" s="263"/>
      <c r="F163" s="51"/>
      <c r="G163" s="51"/>
      <c r="H163" s="51"/>
      <c r="I163" s="51"/>
      <c r="J163" s="264"/>
      <c r="K163" s="137"/>
      <c r="L163" s="138"/>
      <c r="M163" s="138"/>
      <c r="N163" s="68"/>
      <c r="O163" s="53"/>
      <c r="P163" s="59"/>
      <c r="Q163" s="133"/>
      <c r="R163" s="133"/>
      <c r="S163" s="141"/>
      <c r="T163" s="142"/>
      <c r="U163" s="141"/>
      <c r="X163" s="143"/>
      <c r="Y163" s="125"/>
      <c r="Z163" s="51"/>
      <c r="AA163" s="51"/>
      <c r="AB163" s="37"/>
      <c r="AC163" s="37"/>
      <c r="AD163" s="239"/>
      <c r="AE163" s="66"/>
      <c r="AF163" s="126"/>
      <c r="AG163" s="43"/>
      <c r="AH163" s="140"/>
      <c r="AL163" s="235"/>
      <c r="AM163" s="139"/>
      <c r="AN163" s="139"/>
      <c r="AO163" s="139"/>
      <c r="AP163" s="48"/>
      <c r="AQ163" s="236"/>
      <c r="AR163" s="237"/>
      <c r="AS163" s="237"/>
      <c r="AT163" s="121"/>
      <c r="AU163" s="285"/>
      <c r="AV163" s="285"/>
      <c r="AW163" s="238"/>
      <c r="AX163" s="238"/>
      <c r="AY163" s="239"/>
      <c r="AZ163" s="240"/>
      <c r="BA163" s="142"/>
      <c r="BB163" s="143"/>
      <c r="BC163" s="143"/>
      <c r="BD163" s="125"/>
      <c r="BE163" s="196"/>
      <c r="BF163" s="143"/>
      <c r="BG163" s="125"/>
      <c r="BH163" s="241"/>
      <c r="BI163" s="143"/>
      <c r="BJ163" s="125"/>
      <c r="BK163" s="125"/>
      <c r="BL163" s="143"/>
      <c r="BM163" s="125"/>
      <c r="BN163" s="241"/>
      <c r="BO163" s="241"/>
      <c r="BP163" s="125"/>
      <c r="BQ163" s="125"/>
      <c r="BR163" s="143"/>
      <c r="BS163" s="125"/>
      <c r="BT163" s="242"/>
      <c r="BU163" s="242"/>
      <c r="BV163" s="242"/>
      <c r="BW163" s="243"/>
      <c r="BX163" s="243"/>
    </row>
    <row r="164" spans="1:76" x14ac:dyDescent="0.25">
      <c r="A164" s="521">
        <f t="shared" si="197"/>
        <v>0</v>
      </c>
      <c r="B164" s="133"/>
      <c r="C164" s="441"/>
      <c r="D164" s="241"/>
      <c r="E164" s="263"/>
      <c r="F164" s="51"/>
      <c r="G164" s="51"/>
      <c r="H164" s="51"/>
      <c r="I164" s="51"/>
      <c r="J164" s="264"/>
      <c r="K164" s="137"/>
      <c r="L164" s="138"/>
      <c r="M164" s="138"/>
      <c r="N164" s="68"/>
      <c r="O164" s="53"/>
      <c r="P164" s="59"/>
      <c r="Q164" s="133"/>
      <c r="R164" s="133"/>
      <c r="S164" s="141"/>
      <c r="T164" s="142"/>
      <c r="U164" s="141"/>
      <c r="X164" s="143"/>
      <c r="Y164" s="125"/>
      <c r="Z164" s="51"/>
      <c r="AA164" s="51"/>
      <c r="AB164" s="37"/>
      <c r="AC164" s="37"/>
      <c r="AD164" s="239"/>
      <c r="AE164" s="66"/>
      <c r="AF164" s="126"/>
      <c r="AG164" s="43"/>
      <c r="AH164" s="140"/>
      <c r="AL164" s="235"/>
      <c r="AM164" s="139"/>
      <c r="AN164" s="139"/>
      <c r="AO164" s="139"/>
      <c r="AP164" s="48"/>
      <c r="AQ164" s="236"/>
      <c r="AR164" s="237"/>
      <c r="AS164" s="237"/>
      <c r="AT164" s="121"/>
      <c r="AU164" s="285"/>
      <c r="AV164" s="285"/>
      <c r="AW164" s="238"/>
      <c r="AX164" s="238"/>
      <c r="AY164" s="239"/>
      <c r="AZ164" s="240"/>
      <c r="BA164" s="142"/>
      <c r="BB164" s="143"/>
      <c r="BC164" s="143"/>
      <c r="BD164" s="125"/>
      <c r="BE164" s="196"/>
      <c r="BF164" s="143"/>
      <c r="BG164" s="125"/>
      <c r="BH164" s="241"/>
      <c r="BI164" s="143"/>
      <c r="BJ164" s="125"/>
      <c r="BK164" s="125"/>
      <c r="BL164" s="143"/>
      <c r="BM164" s="125"/>
      <c r="BN164" s="241"/>
      <c r="BO164" s="241"/>
      <c r="BP164" s="125"/>
      <c r="BQ164" s="125"/>
      <c r="BR164" s="143"/>
      <c r="BS164" s="125"/>
      <c r="BT164" s="242"/>
      <c r="BU164" s="242"/>
      <c r="BV164" s="242"/>
      <c r="BW164" s="243"/>
      <c r="BX164" s="243"/>
    </row>
    <row r="165" spans="1:76" x14ac:dyDescent="0.25">
      <c r="A165" s="521">
        <f t="shared" si="197"/>
        <v>0</v>
      </c>
      <c r="B165" s="133"/>
      <c r="C165" s="441"/>
      <c r="D165" s="241"/>
      <c r="E165" s="263"/>
      <c r="F165" s="51"/>
      <c r="G165" s="51"/>
      <c r="H165" s="51"/>
      <c r="I165" s="51"/>
      <c r="J165" s="264"/>
      <c r="K165" s="137"/>
      <c r="L165" s="138"/>
      <c r="M165" s="138"/>
      <c r="N165" s="68"/>
      <c r="O165" s="53"/>
      <c r="P165" s="59"/>
      <c r="Q165" s="133"/>
      <c r="R165" s="133"/>
      <c r="S165" s="141"/>
      <c r="T165" s="142"/>
      <c r="U165" s="141"/>
      <c r="X165" s="143"/>
      <c r="Y165" s="125"/>
      <c r="Z165" s="51"/>
      <c r="AA165" s="51"/>
      <c r="AB165" s="37"/>
      <c r="AC165" s="37"/>
      <c r="AD165" s="239"/>
      <c r="AE165" s="66"/>
      <c r="AF165" s="126"/>
      <c r="AG165" s="43"/>
      <c r="AH165" s="140"/>
      <c r="AL165" s="235"/>
      <c r="AM165" s="139"/>
      <c r="AN165" s="139"/>
      <c r="AO165" s="139"/>
      <c r="AP165" s="48"/>
      <c r="AQ165" s="236"/>
      <c r="AR165" s="237"/>
      <c r="AS165" s="237"/>
      <c r="AT165" s="121"/>
      <c r="AU165" s="285"/>
      <c r="AV165" s="285"/>
      <c r="AW165" s="238"/>
      <c r="AX165" s="238"/>
      <c r="AY165" s="239"/>
      <c r="AZ165" s="240"/>
      <c r="BA165" s="142"/>
      <c r="BB165" s="143"/>
      <c r="BC165" s="143"/>
      <c r="BD165" s="125"/>
      <c r="BE165" s="196"/>
      <c r="BF165" s="143"/>
      <c r="BG165" s="125"/>
      <c r="BH165" s="241"/>
      <c r="BI165" s="143"/>
      <c r="BJ165" s="125"/>
      <c r="BK165" s="125"/>
      <c r="BL165" s="143"/>
      <c r="BM165" s="125"/>
      <c r="BN165" s="241"/>
      <c r="BO165" s="241"/>
      <c r="BP165" s="125"/>
      <c r="BQ165" s="125"/>
      <c r="BR165" s="143"/>
      <c r="BS165" s="125"/>
      <c r="BT165" s="242"/>
      <c r="BU165" s="242"/>
      <c r="BV165" s="242"/>
      <c r="BW165" s="243"/>
      <c r="BX165" s="243"/>
    </row>
    <row r="166" spans="1:76" x14ac:dyDescent="0.25">
      <c r="A166" s="521">
        <f t="shared" si="197"/>
        <v>0</v>
      </c>
      <c r="B166" s="133"/>
      <c r="C166" s="441"/>
      <c r="D166" s="241"/>
      <c r="E166" s="263"/>
      <c r="F166" s="51"/>
      <c r="G166" s="51"/>
      <c r="H166" s="51"/>
      <c r="I166" s="51"/>
      <c r="J166" s="264"/>
      <c r="K166" s="137"/>
      <c r="L166" s="138"/>
      <c r="M166" s="138"/>
      <c r="N166" s="68"/>
      <c r="O166" s="53"/>
      <c r="P166" s="59"/>
      <c r="Q166" s="133"/>
      <c r="R166" s="133"/>
      <c r="S166" s="141"/>
      <c r="T166" s="142"/>
      <c r="U166" s="141"/>
      <c r="X166" s="143"/>
      <c r="Y166" s="125"/>
      <c r="Z166" s="51"/>
      <c r="AA166" s="51"/>
      <c r="AB166" s="37"/>
      <c r="AC166" s="37"/>
      <c r="AD166" s="239"/>
      <c r="AE166" s="66"/>
      <c r="AF166" s="126"/>
      <c r="AG166" s="43"/>
      <c r="AH166" s="140"/>
      <c r="AL166" s="235"/>
      <c r="AM166" s="139"/>
      <c r="AN166" s="139"/>
      <c r="AO166" s="139"/>
      <c r="AP166" s="48"/>
      <c r="AQ166" s="236"/>
      <c r="AR166" s="237"/>
      <c r="AS166" s="237"/>
      <c r="AT166" s="121"/>
      <c r="AU166" s="285"/>
      <c r="AV166" s="285"/>
      <c r="AW166" s="238"/>
      <c r="AX166" s="238"/>
      <c r="AY166" s="239"/>
      <c r="AZ166" s="240"/>
      <c r="BA166" s="142"/>
      <c r="BB166" s="143"/>
      <c r="BC166" s="143"/>
      <c r="BD166" s="125"/>
      <c r="BE166" s="196"/>
      <c r="BF166" s="143"/>
      <c r="BG166" s="125"/>
      <c r="BH166" s="241"/>
      <c r="BI166" s="143"/>
      <c r="BJ166" s="125"/>
      <c r="BK166" s="125"/>
      <c r="BL166" s="143"/>
      <c r="BM166" s="125"/>
      <c r="BN166" s="241"/>
      <c r="BO166" s="241"/>
      <c r="BP166" s="125"/>
      <c r="BQ166" s="125"/>
      <c r="BR166" s="143"/>
      <c r="BS166" s="125"/>
      <c r="BT166" s="242"/>
      <c r="BU166" s="242"/>
      <c r="BV166" s="242"/>
      <c r="BW166" s="243"/>
      <c r="BX166" s="243"/>
    </row>
    <row r="167" spans="1:76" x14ac:dyDescent="0.25">
      <c r="A167" s="521">
        <f t="shared" si="197"/>
        <v>0</v>
      </c>
      <c r="B167" s="133"/>
      <c r="C167" s="441"/>
      <c r="D167" s="241"/>
      <c r="E167" s="263"/>
      <c r="F167" s="51"/>
      <c r="G167" s="51"/>
      <c r="H167" s="51"/>
      <c r="I167" s="51"/>
      <c r="J167" s="264"/>
      <c r="K167" s="137"/>
      <c r="L167" s="138"/>
      <c r="M167" s="138"/>
      <c r="N167" s="68"/>
      <c r="O167" s="53"/>
      <c r="P167" s="59"/>
      <c r="Q167" s="133"/>
      <c r="R167" s="133"/>
      <c r="S167" s="141"/>
      <c r="T167" s="142"/>
      <c r="U167" s="141"/>
      <c r="X167" s="143"/>
      <c r="Y167" s="125"/>
      <c r="Z167" s="51"/>
      <c r="AA167" s="51"/>
      <c r="AB167" s="37"/>
      <c r="AC167" s="37"/>
      <c r="AD167" s="239"/>
      <c r="AE167" s="66"/>
      <c r="AF167" s="126"/>
      <c r="AG167" s="43"/>
      <c r="AH167" s="140"/>
      <c r="AL167" s="235"/>
      <c r="AM167" s="139"/>
      <c r="AN167" s="139"/>
      <c r="AO167" s="139"/>
      <c r="AP167" s="48"/>
      <c r="AQ167" s="236"/>
      <c r="AR167" s="237"/>
      <c r="AS167" s="237"/>
      <c r="AT167" s="121"/>
      <c r="AU167" s="285"/>
      <c r="AV167" s="285"/>
      <c r="AW167" s="238"/>
      <c r="AX167" s="238"/>
      <c r="AY167" s="239"/>
      <c r="AZ167" s="240"/>
      <c r="BA167" s="142"/>
      <c r="BB167" s="143"/>
      <c r="BC167" s="143"/>
      <c r="BD167" s="125"/>
      <c r="BE167" s="196"/>
      <c r="BF167" s="143"/>
      <c r="BG167" s="125"/>
      <c r="BH167" s="241"/>
      <c r="BI167" s="143"/>
      <c r="BJ167" s="125"/>
      <c r="BK167" s="125"/>
      <c r="BL167" s="143"/>
      <c r="BM167" s="125"/>
      <c r="BN167" s="241"/>
      <c r="BO167" s="241"/>
      <c r="BP167" s="125"/>
      <c r="BQ167" s="125"/>
      <c r="BR167" s="143"/>
      <c r="BS167" s="125"/>
      <c r="BT167" s="242"/>
      <c r="BU167" s="242"/>
      <c r="BV167" s="242"/>
      <c r="BW167" s="243"/>
      <c r="BX167" s="243"/>
    </row>
    <row r="168" spans="1:76" x14ac:dyDescent="0.25">
      <c r="A168" s="521">
        <f t="shared" si="197"/>
        <v>0</v>
      </c>
      <c r="B168" s="133"/>
      <c r="C168" s="441"/>
      <c r="D168" s="241"/>
      <c r="E168" s="263"/>
      <c r="F168" s="51"/>
      <c r="G168" s="51"/>
      <c r="H168" s="51"/>
      <c r="I168" s="51"/>
      <c r="J168" s="264"/>
      <c r="K168" s="137"/>
      <c r="L168" s="138"/>
      <c r="M168" s="138"/>
      <c r="N168" s="68"/>
      <c r="O168" s="53"/>
      <c r="P168" s="59"/>
      <c r="Q168" s="133"/>
      <c r="R168" s="133"/>
      <c r="S168" s="141"/>
      <c r="T168" s="142"/>
      <c r="U168" s="141"/>
      <c r="X168" s="143"/>
      <c r="Y168" s="125"/>
      <c r="Z168" s="51"/>
      <c r="AA168" s="51"/>
      <c r="AB168" s="37"/>
      <c r="AC168" s="37"/>
      <c r="AD168" s="239"/>
      <c r="AE168" s="66"/>
      <c r="AF168" s="126"/>
      <c r="AG168" s="43"/>
      <c r="AH168" s="140"/>
      <c r="AL168" s="235"/>
      <c r="AM168" s="139"/>
      <c r="AN168" s="139"/>
      <c r="AO168" s="139"/>
      <c r="AP168" s="48"/>
      <c r="AQ168" s="236"/>
      <c r="AR168" s="237"/>
      <c r="AS168" s="237"/>
      <c r="AT168" s="121"/>
      <c r="AU168" s="285"/>
      <c r="AV168" s="285"/>
      <c r="AW168" s="238"/>
      <c r="AX168" s="238"/>
      <c r="AY168" s="239"/>
      <c r="AZ168" s="240"/>
      <c r="BA168" s="142"/>
      <c r="BB168" s="143"/>
      <c r="BC168" s="143"/>
      <c r="BD168" s="125"/>
      <c r="BE168" s="196"/>
      <c r="BF168" s="143"/>
      <c r="BG168" s="125"/>
      <c r="BH168" s="241"/>
      <c r="BI168" s="143"/>
      <c r="BJ168" s="125"/>
      <c r="BK168" s="125"/>
      <c r="BL168" s="143"/>
      <c r="BM168" s="125"/>
      <c r="BN168" s="241"/>
      <c r="BO168" s="241"/>
      <c r="BP168" s="125"/>
      <c r="BQ168" s="125"/>
      <c r="BR168" s="143"/>
      <c r="BS168" s="125"/>
      <c r="BT168" s="242"/>
      <c r="BU168" s="242"/>
      <c r="BV168" s="242"/>
      <c r="BW168" s="243"/>
      <c r="BX168" s="243"/>
    </row>
    <row r="169" spans="1:76" x14ac:dyDescent="0.25">
      <c r="A169" s="521">
        <f t="shared" si="197"/>
        <v>0</v>
      </c>
      <c r="B169" s="133"/>
      <c r="C169" s="441"/>
      <c r="D169" s="241"/>
      <c r="E169" s="263"/>
      <c r="F169" s="51"/>
      <c r="G169" s="51"/>
      <c r="H169" s="51"/>
      <c r="I169" s="51"/>
      <c r="J169" s="264"/>
      <c r="K169" s="137"/>
      <c r="L169" s="138"/>
      <c r="M169" s="138"/>
      <c r="N169" s="68"/>
      <c r="O169" s="53"/>
      <c r="P169" s="59"/>
      <c r="Q169" s="133"/>
      <c r="R169" s="133"/>
      <c r="S169" s="141"/>
      <c r="T169" s="142"/>
      <c r="U169" s="141"/>
      <c r="X169" s="143"/>
      <c r="Y169" s="125"/>
      <c r="Z169" s="51"/>
      <c r="AA169" s="51"/>
      <c r="AB169" s="37"/>
      <c r="AC169" s="37"/>
      <c r="AD169" s="239"/>
      <c r="AE169" s="66"/>
      <c r="AF169" s="126"/>
      <c r="AG169" s="43"/>
      <c r="AH169" s="140"/>
      <c r="AL169" s="235"/>
      <c r="AM169" s="139"/>
      <c r="AN169" s="139"/>
      <c r="AO169" s="139"/>
      <c r="AP169" s="48"/>
      <c r="AQ169" s="236"/>
      <c r="AR169" s="237"/>
      <c r="AS169" s="237"/>
      <c r="AT169" s="121"/>
      <c r="AU169" s="285"/>
      <c r="AV169" s="285"/>
      <c r="AW169" s="238"/>
      <c r="AX169" s="238"/>
      <c r="AY169" s="239"/>
      <c r="AZ169" s="240"/>
      <c r="BA169" s="142"/>
      <c r="BB169" s="143"/>
      <c r="BC169" s="143"/>
      <c r="BD169" s="125"/>
      <c r="BE169" s="196"/>
      <c r="BF169" s="143"/>
      <c r="BG169" s="125"/>
      <c r="BH169" s="241"/>
      <c r="BI169" s="143"/>
      <c r="BJ169" s="125"/>
      <c r="BK169" s="125"/>
      <c r="BL169" s="143"/>
      <c r="BM169" s="125"/>
      <c r="BN169" s="241"/>
      <c r="BO169" s="241"/>
      <c r="BP169" s="125"/>
      <c r="BQ169" s="125"/>
      <c r="BR169" s="143"/>
      <c r="BS169" s="125"/>
      <c r="BT169" s="242"/>
      <c r="BU169" s="242"/>
      <c r="BV169" s="242"/>
      <c r="BW169" s="243"/>
      <c r="BX169" s="243"/>
    </row>
    <row r="170" spans="1:76" x14ac:dyDescent="0.25">
      <c r="A170" s="521">
        <f t="shared" si="197"/>
        <v>0</v>
      </c>
      <c r="B170" s="133"/>
      <c r="C170" s="441"/>
      <c r="D170" s="241"/>
      <c r="E170" s="263"/>
      <c r="F170" s="51"/>
      <c r="G170" s="51"/>
      <c r="H170" s="51"/>
      <c r="I170" s="51"/>
      <c r="J170" s="264"/>
      <c r="K170" s="137"/>
      <c r="L170" s="138"/>
      <c r="M170" s="138"/>
      <c r="N170" s="68"/>
      <c r="O170" s="53"/>
      <c r="P170" s="59"/>
      <c r="Q170" s="133"/>
      <c r="R170" s="133"/>
      <c r="S170" s="141"/>
      <c r="T170" s="142"/>
      <c r="U170" s="141"/>
      <c r="X170" s="143"/>
      <c r="Y170" s="125"/>
      <c r="Z170" s="51"/>
      <c r="AA170" s="51"/>
      <c r="AB170" s="37"/>
      <c r="AC170" s="37"/>
      <c r="AD170" s="239"/>
      <c r="AE170" s="66"/>
      <c r="AF170" s="126"/>
      <c r="AG170" s="43"/>
      <c r="AH170" s="140"/>
      <c r="AL170" s="235"/>
      <c r="AM170" s="139"/>
      <c r="AN170" s="139"/>
      <c r="AO170" s="139"/>
      <c r="AP170" s="48"/>
      <c r="AQ170" s="236"/>
      <c r="AR170" s="237"/>
      <c r="AS170" s="237"/>
      <c r="AT170" s="121"/>
      <c r="AU170" s="285"/>
      <c r="AV170" s="285"/>
      <c r="AW170" s="238"/>
      <c r="AX170" s="238"/>
      <c r="AY170" s="239"/>
      <c r="AZ170" s="240"/>
      <c r="BA170" s="142"/>
      <c r="BB170" s="143"/>
      <c r="BC170" s="143"/>
      <c r="BD170" s="125"/>
      <c r="BE170" s="196"/>
      <c r="BF170" s="143"/>
      <c r="BG170" s="125"/>
      <c r="BH170" s="241"/>
      <c r="BI170" s="143"/>
      <c r="BJ170" s="125"/>
      <c r="BK170" s="125"/>
      <c r="BL170" s="143"/>
      <c r="BM170" s="125"/>
      <c r="BN170" s="241"/>
      <c r="BO170" s="241"/>
      <c r="BP170" s="125"/>
      <c r="BQ170" s="125"/>
      <c r="BR170" s="143"/>
      <c r="BS170" s="125"/>
      <c r="BT170" s="242"/>
      <c r="BU170" s="242"/>
      <c r="BV170" s="242"/>
      <c r="BW170" s="243"/>
      <c r="BX170" s="243"/>
    </row>
    <row r="171" spans="1:76" x14ac:dyDescent="0.25">
      <c r="A171" s="521">
        <f t="shared" si="197"/>
        <v>0</v>
      </c>
      <c r="B171" s="133"/>
      <c r="C171" s="441"/>
      <c r="D171" s="241"/>
      <c r="E171" s="263"/>
      <c r="F171" s="51"/>
      <c r="G171" s="51"/>
      <c r="H171" s="51"/>
      <c r="I171" s="51"/>
      <c r="J171" s="264"/>
      <c r="K171" s="137"/>
      <c r="L171" s="138"/>
      <c r="M171" s="138"/>
      <c r="N171" s="68"/>
      <c r="O171" s="53"/>
      <c r="P171" s="59"/>
      <c r="Q171" s="133"/>
      <c r="R171" s="133"/>
      <c r="S171" s="141"/>
      <c r="T171" s="142"/>
      <c r="U171" s="141"/>
      <c r="X171" s="143"/>
      <c r="Y171" s="125"/>
      <c r="Z171" s="51"/>
      <c r="AA171" s="51"/>
      <c r="AB171" s="37"/>
      <c r="AC171" s="37"/>
      <c r="AD171" s="239"/>
      <c r="AE171" s="66"/>
      <c r="AF171" s="126"/>
      <c r="AG171" s="43"/>
      <c r="AH171" s="140"/>
      <c r="AL171" s="235"/>
      <c r="AM171" s="139"/>
      <c r="AN171" s="139"/>
      <c r="AO171" s="139"/>
      <c r="AP171" s="48"/>
      <c r="AQ171" s="236"/>
      <c r="AR171" s="237"/>
      <c r="AS171" s="237"/>
      <c r="AT171" s="121"/>
      <c r="AU171" s="285"/>
      <c r="AV171" s="285"/>
      <c r="AW171" s="238"/>
      <c r="AX171" s="238"/>
      <c r="AY171" s="239"/>
      <c r="AZ171" s="240"/>
      <c r="BA171" s="142"/>
      <c r="BB171" s="143"/>
      <c r="BC171" s="143"/>
      <c r="BD171" s="125"/>
      <c r="BE171" s="196"/>
      <c r="BF171" s="143"/>
      <c r="BG171" s="125"/>
      <c r="BH171" s="241"/>
      <c r="BI171" s="143"/>
      <c r="BJ171" s="125"/>
      <c r="BK171" s="125"/>
      <c r="BL171" s="143"/>
      <c r="BM171" s="125"/>
      <c r="BN171" s="241"/>
      <c r="BO171" s="241"/>
      <c r="BP171" s="125"/>
      <c r="BQ171" s="125"/>
      <c r="BR171" s="143"/>
      <c r="BS171" s="125"/>
      <c r="BT171" s="242"/>
      <c r="BU171" s="242"/>
      <c r="BV171" s="242"/>
      <c r="BW171" s="243"/>
      <c r="BX171" s="243"/>
    </row>
    <row r="172" spans="1:76" x14ac:dyDescent="0.25">
      <c r="A172" s="521">
        <f t="shared" si="197"/>
        <v>0</v>
      </c>
      <c r="B172" s="133"/>
      <c r="C172" s="441"/>
      <c r="D172" s="241"/>
      <c r="E172" s="263"/>
      <c r="F172" s="51"/>
      <c r="G172" s="51"/>
      <c r="H172" s="51"/>
      <c r="I172" s="51"/>
      <c r="J172" s="264"/>
      <c r="K172" s="137"/>
      <c r="L172" s="138"/>
      <c r="M172" s="138"/>
      <c r="N172" s="68"/>
      <c r="O172" s="53"/>
      <c r="P172" s="59"/>
      <c r="Q172" s="133"/>
      <c r="R172" s="133"/>
      <c r="S172" s="141"/>
      <c r="T172" s="142"/>
      <c r="U172" s="141"/>
      <c r="X172" s="143"/>
      <c r="Y172" s="125"/>
      <c r="Z172" s="51"/>
      <c r="AA172" s="51"/>
      <c r="AB172" s="37"/>
      <c r="AC172" s="37"/>
      <c r="AD172" s="239"/>
      <c r="AE172" s="66"/>
      <c r="AF172" s="126"/>
      <c r="AG172" s="43"/>
      <c r="AH172" s="140"/>
      <c r="AL172" s="235"/>
      <c r="AM172" s="139"/>
      <c r="AN172" s="139"/>
      <c r="AO172" s="139"/>
      <c r="AP172" s="48"/>
      <c r="AQ172" s="236"/>
      <c r="AR172" s="237"/>
      <c r="AS172" s="237"/>
      <c r="AT172" s="121"/>
      <c r="AU172" s="285"/>
      <c r="AV172" s="285"/>
      <c r="AW172" s="238"/>
      <c r="AX172" s="238"/>
      <c r="AY172" s="239"/>
      <c r="AZ172" s="240"/>
      <c r="BA172" s="142"/>
      <c r="BB172" s="143"/>
      <c r="BC172" s="143"/>
      <c r="BD172" s="125"/>
      <c r="BE172" s="196"/>
      <c r="BF172" s="143"/>
      <c r="BG172" s="125"/>
      <c r="BH172" s="241"/>
      <c r="BI172" s="143"/>
      <c r="BJ172" s="125"/>
      <c r="BK172" s="125"/>
      <c r="BL172" s="143"/>
      <c r="BM172" s="125"/>
      <c r="BN172" s="241"/>
      <c r="BO172" s="241"/>
      <c r="BP172" s="125"/>
      <c r="BQ172" s="125"/>
      <c r="BR172" s="143"/>
      <c r="BS172" s="125"/>
      <c r="BT172" s="242"/>
      <c r="BU172" s="242"/>
      <c r="BV172" s="242"/>
      <c r="BW172" s="243"/>
      <c r="BX172" s="243"/>
    </row>
    <row r="173" spans="1:76" x14ac:dyDescent="0.25">
      <c r="A173" s="521">
        <f t="shared" si="197"/>
        <v>0</v>
      </c>
      <c r="B173" s="133"/>
      <c r="C173" s="441"/>
      <c r="D173" s="241"/>
      <c r="E173" s="263"/>
      <c r="F173" s="51"/>
      <c r="G173" s="51"/>
      <c r="H173" s="51"/>
      <c r="I173" s="51"/>
      <c r="J173" s="264"/>
      <c r="K173" s="137"/>
      <c r="L173" s="138"/>
      <c r="M173" s="138"/>
      <c r="N173" s="68"/>
      <c r="O173" s="53"/>
      <c r="P173" s="59"/>
      <c r="Q173" s="133"/>
      <c r="R173" s="133"/>
      <c r="S173" s="141"/>
      <c r="T173" s="142"/>
      <c r="U173" s="141"/>
      <c r="X173" s="143"/>
      <c r="Y173" s="125"/>
      <c r="Z173" s="51"/>
      <c r="AA173" s="51"/>
      <c r="AB173" s="37"/>
      <c r="AC173" s="37"/>
      <c r="AD173" s="239"/>
      <c r="AE173" s="66"/>
      <c r="AF173" s="126"/>
      <c r="AG173" s="43"/>
      <c r="AH173" s="140"/>
      <c r="AL173" s="235"/>
      <c r="AM173" s="139"/>
      <c r="AN173" s="139"/>
      <c r="AO173" s="139"/>
      <c r="AP173" s="48"/>
      <c r="AQ173" s="236"/>
      <c r="AR173" s="237"/>
      <c r="AS173" s="237"/>
      <c r="AT173" s="121"/>
      <c r="AU173" s="285"/>
      <c r="AV173" s="285"/>
      <c r="AW173" s="238"/>
      <c r="AX173" s="238"/>
      <c r="AY173" s="239"/>
      <c r="AZ173" s="240"/>
      <c r="BA173" s="142"/>
      <c r="BB173" s="143"/>
      <c r="BC173" s="143"/>
      <c r="BD173" s="125"/>
      <c r="BE173" s="196"/>
      <c r="BF173" s="143"/>
      <c r="BG173" s="125"/>
      <c r="BH173" s="241"/>
      <c r="BI173" s="143"/>
      <c r="BJ173" s="125"/>
      <c r="BK173" s="125"/>
      <c r="BL173" s="143"/>
      <c r="BM173" s="125"/>
      <c r="BN173" s="241"/>
      <c r="BO173" s="241"/>
      <c r="BP173" s="125"/>
      <c r="BQ173" s="125"/>
      <c r="BR173" s="143"/>
      <c r="BS173" s="125"/>
      <c r="BT173" s="242"/>
      <c r="BU173" s="242"/>
      <c r="BV173" s="242"/>
      <c r="BW173" s="243"/>
      <c r="BX173" s="243"/>
    </row>
    <row r="174" spans="1:76" x14ac:dyDescent="0.25">
      <c r="A174" s="521">
        <f t="shared" si="197"/>
        <v>0</v>
      </c>
      <c r="B174" s="133"/>
      <c r="C174" s="441"/>
      <c r="D174" s="241"/>
      <c r="E174" s="263"/>
      <c r="F174" s="51"/>
      <c r="G174" s="51"/>
      <c r="H174" s="51"/>
      <c r="I174" s="51"/>
      <c r="J174" s="264"/>
      <c r="K174" s="137"/>
      <c r="L174" s="138"/>
      <c r="M174" s="138"/>
      <c r="N174" s="68"/>
      <c r="O174" s="53"/>
      <c r="P174" s="59"/>
      <c r="Q174" s="133"/>
      <c r="R174" s="133"/>
      <c r="S174" s="141"/>
      <c r="T174" s="142"/>
      <c r="U174" s="141"/>
      <c r="X174" s="143"/>
      <c r="Y174" s="125"/>
      <c r="Z174" s="51"/>
      <c r="AA174" s="51"/>
      <c r="AB174" s="37"/>
      <c r="AC174" s="37"/>
      <c r="AD174" s="239"/>
      <c r="AE174" s="66"/>
      <c r="AF174" s="126"/>
      <c r="AG174" s="43"/>
      <c r="AH174" s="140"/>
      <c r="AL174" s="235"/>
      <c r="AM174" s="139"/>
      <c r="AN174" s="139"/>
      <c r="AO174" s="139"/>
      <c r="AP174" s="48"/>
      <c r="AQ174" s="236"/>
      <c r="AR174" s="237"/>
      <c r="AS174" s="237"/>
      <c r="AT174" s="121"/>
      <c r="AU174" s="285"/>
      <c r="AV174" s="285"/>
      <c r="AW174" s="238"/>
      <c r="AX174" s="238"/>
      <c r="AY174" s="239"/>
      <c r="AZ174" s="240"/>
      <c r="BA174" s="142"/>
      <c r="BB174" s="143"/>
      <c r="BC174" s="143"/>
      <c r="BD174" s="125"/>
      <c r="BE174" s="196"/>
      <c r="BF174" s="143"/>
      <c r="BG174" s="125"/>
      <c r="BH174" s="241"/>
      <c r="BI174" s="143"/>
      <c r="BJ174" s="125"/>
      <c r="BK174" s="125"/>
      <c r="BL174" s="143"/>
      <c r="BM174" s="125"/>
      <c r="BN174" s="241"/>
      <c r="BO174" s="241"/>
      <c r="BP174" s="125"/>
      <c r="BQ174" s="125"/>
      <c r="BR174" s="143"/>
      <c r="BS174" s="125"/>
      <c r="BT174" s="242"/>
      <c r="BU174" s="242"/>
      <c r="BV174" s="242"/>
      <c r="BW174" s="243"/>
      <c r="BX174" s="243"/>
    </row>
    <row r="175" spans="1:76" x14ac:dyDescent="0.25">
      <c r="A175" s="521">
        <f t="shared" si="197"/>
        <v>0</v>
      </c>
      <c r="B175" s="133"/>
      <c r="C175" s="441"/>
      <c r="D175" s="241"/>
      <c r="E175" s="263"/>
      <c r="F175" s="51"/>
      <c r="G175" s="51"/>
      <c r="H175" s="51"/>
      <c r="I175" s="51"/>
      <c r="J175" s="264"/>
      <c r="K175" s="137"/>
      <c r="L175" s="138"/>
      <c r="M175" s="138"/>
      <c r="N175" s="68"/>
      <c r="O175" s="53"/>
      <c r="P175" s="59"/>
      <c r="Q175" s="133"/>
      <c r="R175" s="133"/>
      <c r="S175" s="141"/>
      <c r="T175" s="142"/>
      <c r="U175" s="141"/>
      <c r="X175" s="143"/>
      <c r="Y175" s="125"/>
      <c r="Z175" s="51"/>
      <c r="AA175" s="51"/>
      <c r="AB175" s="37"/>
      <c r="AC175" s="37"/>
      <c r="AD175" s="239"/>
      <c r="AE175" s="66"/>
      <c r="AF175" s="126"/>
      <c r="AG175" s="43"/>
      <c r="AH175" s="140"/>
      <c r="AL175" s="235"/>
      <c r="AM175" s="139"/>
      <c r="AN175" s="139"/>
      <c r="AO175" s="139"/>
      <c r="AP175" s="48"/>
      <c r="AQ175" s="236"/>
      <c r="AR175" s="237"/>
      <c r="AS175" s="237"/>
      <c r="AT175" s="121"/>
      <c r="AU175" s="285"/>
      <c r="AV175" s="285"/>
      <c r="AW175" s="238"/>
      <c r="AX175" s="238"/>
      <c r="AY175" s="239"/>
      <c r="AZ175" s="240"/>
      <c r="BA175" s="142"/>
      <c r="BB175" s="143"/>
      <c r="BC175" s="143"/>
      <c r="BD175" s="125"/>
      <c r="BE175" s="196"/>
      <c r="BF175" s="143"/>
      <c r="BG175" s="125"/>
      <c r="BH175" s="241"/>
      <c r="BI175" s="143"/>
      <c r="BJ175" s="125"/>
      <c r="BK175" s="125"/>
      <c r="BL175" s="143"/>
      <c r="BM175" s="125"/>
      <c r="BN175" s="241"/>
      <c r="BO175" s="241"/>
      <c r="BP175" s="125"/>
      <c r="BQ175" s="125"/>
      <c r="BR175" s="143"/>
      <c r="BS175" s="125"/>
      <c r="BT175" s="242"/>
      <c r="BU175" s="242"/>
      <c r="BV175" s="242"/>
      <c r="BW175" s="243"/>
      <c r="BX175" s="243"/>
    </row>
    <row r="176" spans="1:76" x14ac:dyDescent="0.25">
      <c r="A176" s="521">
        <f t="shared" si="197"/>
        <v>0</v>
      </c>
      <c r="B176" s="133"/>
      <c r="C176" s="441"/>
      <c r="D176" s="241"/>
      <c r="E176" s="263"/>
      <c r="F176" s="51"/>
      <c r="G176" s="51"/>
      <c r="H176" s="51"/>
      <c r="I176" s="51"/>
      <c r="J176" s="264"/>
      <c r="K176" s="137"/>
      <c r="L176" s="138"/>
      <c r="M176" s="138"/>
      <c r="N176" s="68"/>
      <c r="O176" s="53"/>
      <c r="P176" s="59"/>
      <c r="Q176" s="133"/>
      <c r="R176" s="133"/>
      <c r="S176" s="141"/>
      <c r="T176" s="142"/>
      <c r="U176" s="141"/>
      <c r="X176" s="143"/>
      <c r="Y176" s="125"/>
      <c r="Z176" s="51"/>
      <c r="AA176" s="51"/>
      <c r="AB176" s="37"/>
      <c r="AC176" s="37"/>
      <c r="AD176" s="239"/>
      <c r="AE176" s="66"/>
      <c r="AF176" s="126"/>
      <c r="AG176" s="43"/>
      <c r="AH176" s="140"/>
      <c r="AL176" s="235"/>
      <c r="AM176" s="139"/>
      <c r="AN176" s="139"/>
      <c r="AO176" s="139"/>
      <c r="AP176" s="48"/>
      <c r="AQ176" s="236"/>
      <c r="AR176" s="237"/>
      <c r="AS176" s="237"/>
      <c r="AT176" s="121"/>
      <c r="AU176" s="285"/>
      <c r="AV176" s="285"/>
      <c r="AW176" s="238"/>
      <c r="AX176" s="238"/>
      <c r="AY176" s="239"/>
      <c r="AZ176" s="240"/>
      <c r="BA176" s="142"/>
      <c r="BB176" s="143"/>
      <c r="BC176" s="143"/>
      <c r="BD176" s="125"/>
      <c r="BE176" s="196"/>
      <c r="BF176" s="143"/>
      <c r="BG176" s="125"/>
      <c r="BH176" s="241"/>
      <c r="BI176" s="143"/>
      <c r="BJ176" s="125"/>
      <c r="BK176" s="125"/>
      <c r="BL176" s="143"/>
      <c r="BM176" s="125"/>
      <c r="BN176" s="241"/>
      <c r="BO176" s="241"/>
      <c r="BP176" s="125"/>
      <c r="BQ176" s="125"/>
      <c r="BR176" s="143"/>
      <c r="BS176" s="125"/>
      <c r="BT176" s="242"/>
      <c r="BU176" s="242"/>
      <c r="BV176" s="242"/>
      <c r="BW176" s="243"/>
      <c r="BX176" s="243"/>
    </row>
    <row r="177" spans="1:76" x14ac:dyDescent="0.25">
      <c r="A177" s="521">
        <f t="shared" si="197"/>
        <v>0</v>
      </c>
      <c r="B177" s="133"/>
      <c r="C177" s="441"/>
      <c r="D177" s="241"/>
      <c r="E177" s="263"/>
      <c r="F177" s="51"/>
      <c r="G177" s="51"/>
      <c r="H177" s="51"/>
      <c r="I177" s="51"/>
      <c r="J177" s="264"/>
      <c r="K177" s="137"/>
      <c r="L177" s="138"/>
      <c r="M177" s="138"/>
      <c r="N177" s="68"/>
      <c r="O177" s="53"/>
      <c r="P177" s="59"/>
      <c r="Q177" s="133"/>
      <c r="R177" s="133"/>
      <c r="S177" s="141"/>
      <c r="T177" s="142"/>
      <c r="U177" s="141"/>
      <c r="X177" s="143"/>
      <c r="Y177" s="125"/>
      <c r="Z177" s="51"/>
      <c r="AA177" s="51"/>
      <c r="AB177" s="37"/>
      <c r="AC177" s="37"/>
      <c r="AD177" s="239"/>
      <c r="AE177" s="66"/>
      <c r="AF177" s="126"/>
      <c r="AG177" s="43"/>
      <c r="AH177" s="140"/>
      <c r="AL177" s="235"/>
      <c r="AM177" s="139"/>
      <c r="AN177" s="139"/>
      <c r="AO177" s="139"/>
      <c r="AP177" s="48"/>
      <c r="AQ177" s="236"/>
      <c r="AR177" s="237"/>
      <c r="AS177" s="237"/>
      <c r="AT177" s="121"/>
      <c r="AU177" s="285"/>
      <c r="AV177" s="285"/>
      <c r="AW177" s="238"/>
      <c r="AX177" s="238"/>
      <c r="AY177" s="239"/>
      <c r="AZ177" s="240"/>
      <c r="BA177" s="142"/>
      <c r="BB177" s="143"/>
      <c r="BC177" s="143"/>
      <c r="BD177" s="125"/>
      <c r="BE177" s="196"/>
      <c r="BF177" s="143"/>
      <c r="BG177" s="125"/>
      <c r="BH177" s="241"/>
      <c r="BI177" s="143"/>
      <c r="BJ177" s="125"/>
      <c r="BK177" s="125"/>
      <c r="BL177" s="143"/>
      <c r="BM177" s="125"/>
      <c r="BN177" s="241"/>
      <c r="BO177" s="241"/>
      <c r="BP177" s="125"/>
      <c r="BQ177" s="125"/>
      <c r="BR177" s="143"/>
      <c r="BS177" s="125"/>
      <c r="BT177" s="242"/>
      <c r="BU177" s="242"/>
      <c r="BV177" s="242"/>
      <c r="BW177" s="243"/>
      <c r="BX177" s="243"/>
    </row>
    <row r="178" spans="1:76" x14ac:dyDescent="0.25">
      <c r="A178" s="521">
        <f t="shared" si="197"/>
        <v>0</v>
      </c>
      <c r="B178" s="133"/>
      <c r="C178" s="441"/>
      <c r="D178" s="241"/>
      <c r="E178" s="263"/>
      <c r="F178" s="51"/>
      <c r="G178" s="51"/>
      <c r="H178" s="51"/>
      <c r="I178" s="51"/>
      <c r="J178" s="264"/>
      <c r="K178" s="137"/>
      <c r="L178" s="138"/>
      <c r="M178" s="138"/>
      <c r="N178" s="68"/>
      <c r="O178" s="53"/>
      <c r="P178" s="59"/>
      <c r="Q178" s="133"/>
      <c r="R178" s="133"/>
      <c r="S178" s="141"/>
      <c r="T178" s="142"/>
      <c r="U178" s="141"/>
      <c r="X178" s="143"/>
      <c r="Y178" s="125"/>
      <c r="Z178" s="51"/>
      <c r="AA178" s="51"/>
      <c r="AB178" s="37"/>
      <c r="AC178" s="37"/>
      <c r="AD178" s="239"/>
      <c r="AE178" s="66"/>
      <c r="AF178" s="126"/>
      <c r="AG178" s="43"/>
      <c r="AH178" s="140"/>
      <c r="AL178" s="235"/>
      <c r="AM178" s="139"/>
      <c r="AN178" s="139"/>
      <c r="AO178" s="139"/>
      <c r="AP178" s="48"/>
      <c r="AQ178" s="236"/>
      <c r="AR178" s="237"/>
      <c r="AS178" s="237"/>
      <c r="AT178" s="121"/>
      <c r="AU178" s="285"/>
      <c r="AV178" s="285"/>
      <c r="AW178" s="238"/>
      <c r="AX178" s="238"/>
      <c r="AY178" s="239"/>
      <c r="AZ178" s="240"/>
      <c r="BA178" s="142"/>
      <c r="BB178" s="143"/>
      <c r="BC178" s="143"/>
      <c r="BD178" s="125"/>
      <c r="BE178" s="196"/>
      <c r="BF178" s="143"/>
      <c r="BG178" s="125"/>
      <c r="BH178" s="241"/>
      <c r="BI178" s="143"/>
      <c r="BJ178" s="125"/>
      <c r="BK178" s="125"/>
      <c r="BL178" s="143"/>
      <c r="BM178" s="125"/>
      <c r="BN178" s="241"/>
      <c r="BO178" s="241"/>
      <c r="BP178" s="125"/>
      <c r="BQ178" s="125"/>
      <c r="BR178" s="143"/>
      <c r="BS178" s="125"/>
      <c r="BT178" s="242"/>
      <c r="BU178" s="242"/>
      <c r="BV178" s="242"/>
      <c r="BW178" s="243"/>
      <c r="BX178" s="243"/>
    </row>
    <row r="179" spans="1:76" x14ac:dyDescent="0.25">
      <c r="A179" s="521">
        <f t="shared" si="197"/>
        <v>0</v>
      </c>
      <c r="B179" s="133"/>
      <c r="C179" s="441"/>
      <c r="D179" s="241"/>
      <c r="E179" s="263"/>
      <c r="F179" s="51"/>
      <c r="G179" s="51"/>
      <c r="H179" s="51"/>
      <c r="I179" s="51"/>
      <c r="J179" s="264"/>
      <c r="K179" s="137"/>
      <c r="L179" s="138"/>
      <c r="M179" s="138"/>
      <c r="N179" s="68"/>
      <c r="O179" s="53"/>
      <c r="P179" s="59"/>
      <c r="Q179" s="133"/>
      <c r="R179" s="133"/>
      <c r="S179" s="141"/>
      <c r="T179" s="142"/>
      <c r="U179" s="141"/>
      <c r="X179" s="143"/>
      <c r="Y179" s="125"/>
      <c r="Z179" s="51"/>
      <c r="AA179" s="51"/>
      <c r="AB179" s="37"/>
      <c r="AC179" s="37"/>
      <c r="AD179" s="239"/>
      <c r="AE179" s="66"/>
      <c r="AF179" s="126"/>
      <c r="AG179" s="43"/>
      <c r="AH179" s="140"/>
      <c r="AL179" s="235"/>
      <c r="AM179" s="139"/>
      <c r="AN179" s="139"/>
      <c r="AO179" s="139"/>
      <c r="AP179" s="48"/>
      <c r="AQ179" s="236"/>
      <c r="AR179" s="237"/>
      <c r="AS179" s="237"/>
      <c r="AT179" s="121"/>
      <c r="AU179" s="285"/>
      <c r="AV179" s="285"/>
      <c r="AW179" s="238"/>
      <c r="AX179" s="238"/>
      <c r="AY179" s="239"/>
      <c r="AZ179" s="240"/>
      <c r="BA179" s="142"/>
      <c r="BB179" s="143"/>
      <c r="BC179" s="143"/>
      <c r="BD179" s="125"/>
      <c r="BE179" s="196"/>
      <c r="BF179" s="143"/>
      <c r="BG179" s="125"/>
      <c r="BH179" s="241"/>
      <c r="BI179" s="143"/>
      <c r="BJ179" s="125"/>
      <c r="BK179" s="125"/>
      <c r="BL179" s="143"/>
      <c r="BM179" s="125"/>
      <c r="BN179" s="241"/>
      <c r="BO179" s="241"/>
      <c r="BP179" s="125"/>
      <c r="BQ179" s="125"/>
      <c r="BR179" s="143"/>
      <c r="BS179" s="125"/>
      <c r="BT179" s="242"/>
      <c r="BU179" s="242"/>
      <c r="BV179" s="242"/>
      <c r="BW179" s="243"/>
      <c r="BX179" s="243"/>
    </row>
    <row r="180" spans="1:76" x14ac:dyDescent="0.25">
      <c r="A180" s="521">
        <f t="shared" si="197"/>
        <v>0</v>
      </c>
      <c r="B180" s="133"/>
      <c r="C180" s="441"/>
      <c r="D180" s="241"/>
      <c r="E180" s="263"/>
      <c r="F180" s="51"/>
      <c r="G180" s="51"/>
      <c r="H180" s="51"/>
      <c r="I180" s="51"/>
      <c r="J180" s="264"/>
      <c r="K180" s="137"/>
      <c r="L180" s="138"/>
      <c r="M180" s="138"/>
      <c r="N180" s="68"/>
      <c r="O180" s="53"/>
      <c r="P180" s="59"/>
      <c r="Q180" s="133"/>
      <c r="R180" s="133"/>
      <c r="S180" s="141"/>
      <c r="T180" s="142"/>
      <c r="U180" s="141"/>
      <c r="X180" s="143"/>
      <c r="Y180" s="125"/>
      <c r="Z180" s="51"/>
      <c r="AA180" s="51"/>
      <c r="AB180" s="37"/>
      <c r="AC180" s="37"/>
      <c r="AD180" s="239"/>
      <c r="AE180" s="66"/>
      <c r="AF180" s="126"/>
      <c r="AG180" s="43"/>
      <c r="AH180" s="140"/>
      <c r="AL180" s="235"/>
      <c r="AM180" s="139"/>
      <c r="AN180" s="139"/>
      <c r="AO180" s="139"/>
      <c r="AP180" s="48"/>
      <c r="AQ180" s="236"/>
      <c r="AR180" s="237"/>
      <c r="AS180" s="237"/>
      <c r="AT180" s="121"/>
      <c r="AU180" s="285"/>
      <c r="AV180" s="285"/>
      <c r="AW180" s="238"/>
      <c r="AX180" s="238"/>
      <c r="AY180" s="239"/>
      <c r="AZ180" s="240"/>
      <c r="BA180" s="142"/>
      <c r="BB180" s="143"/>
      <c r="BC180" s="143"/>
      <c r="BD180" s="125"/>
      <c r="BE180" s="196"/>
      <c r="BF180" s="143"/>
      <c r="BG180" s="125"/>
      <c r="BH180" s="241"/>
      <c r="BI180" s="143"/>
      <c r="BJ180" s="125"/>
      <c r="BK180" s="125"/>
      <c r="BL180" s="143"/>
      <c r="BM180" s="125"/>
      <c r="BN180" s="241"/>
      <c r="BO180" s="241"/>
      <c r="BP180" s="125"/>
      <c r="BQ180" s="125"/>
      <c r="BR180" s="143"/>
      <c r="BS180" s="125"/>
      <c r="BT180" s="242"/>
      <c r="BU180" s="242"/>
      <c r="BV180" s="242"/>
      <c r="BW180" s="243"/>
      <c r="BX180" s="243"/>
    </row>
    <row r="181" spans="1:76" x14ac:dyDescent="0.25">
      <c r="A181" s="521">
        <f t="shared" si="197"/>
        <v>0</v>
      </c>
      <c r="B181" s="133"/>
      <c r="C181" s="441"/>
      <c r="D181" s="241"/>
      <c r="E181" s="263"/>
      <c r="F181" s="51"/>
      <c r="G181" s="51"/>
      <c r="H181" s="51"/>
      <c r="I181" s="51"/>
      <c r="J181" s="264"/>
      <c r="K181" s="137"/>
      <c r="L181" s="138"/>
      <c r="M181" s="138"/>
      <c r="N181" s="68"/>
      <c r="O181" s="53"/>
      <c r="P181" s="59"/>
      <c r="Q181" s="133"/>
      <c r="R181" s="133"/>
      <c r="S181" s="141"/>
      <c r="T181" s="142"/>
      <c r="U181" s="141"/>
      <c r="X181" s="143"/>
      <c r="Y181" s="125"/>
      <c r="Z181" s="51"/>
      <c r="AA181" s="51"/>
      <c r="AB181" s="37"/>
      <c r="AC181" s="37"/>
      <c r="AD181" s="239"/>
      <c r="AE181" s="66"/>
      <c r="AF181" s="126"/>
      <c r="AG181" s="43"/>
      <c r="AH181" s="140"/>
      <c r="AL181" s="235"/>
      <c r="AM181" s="139"/>
      <c r="AN181" s="139"/>
      <c r="AO181" s="139"/>
      <c r="AP181" s="48"/>
      <c r="AQ181" s="236"/>
      <c r="AR181" s="237"/>
      <c r="AS181" s="237"/>
      <c r="AT181" s="121"/>
      <c r="AU181" s="285"/>
      <c r="AV181" s="285"/>
      <c r="AW181" s="238"/>
      <c r="AX181" s="238"/>
      <c r="AY181" s="239"/>
      <c r="AZ181" s="240"/>
      <c r="BA181" s="142"/>
      <c r="BB181" s="143"/>
      <c r="BC181" s="143"/>
      <c r="BD181" s="125"/>
      <c r="BE181" s="196"/>
      <c r="BF181" s="143"/>
      <c r="BG181" s="125"/>
      <c r="BH181" s="241"/>
      <c r="BI181" s="143"/>
      <c r="BJ181" s="125"/>
      <c r="BK181" s="125"/>
      <c r="BL181" s="143"/>
      <c r="BM181" s="125"/>
      <c r="BN181" s="241"/>
      <c r="BO181" s="241"/>
      <c r="BP181" s="125"/>
      <c r="BQ181" s="125"/>
      <c r="BR181" s="143"/>
      <c r="BS181" s="125"/>
      <c r="BT181" s="242"/>
      <c r="BU181" s="242"/>
      <c r="BV181" s="242"/>
      <c r="BW181" s="243"/>
      <c r="BX181" s="243"/>
    </row>
    <row r="182" spans="1:76" x14ac:dyDescent="0.25">
      <c r="A182" s="521">
        <f t="shared" si="197"/>
        <v>0</v>
      </c>
      <c r="B182" s="133"/>
      <c r="C182" s="441"/>
      <c r="D182" s="241"/>
      <c r="E182" s="263"/>
      <c r="F182" s="51"/>
      <c r="G182" s="51"/>
      <c r="H182" s="51"/>
      <c r="I182" s="51"/>
      <c r="J182" s="264"/>
      <c r="K182" s="137"/>
      <c r="L182" s="138"/>
      <c r="M182" s="138"/>
      <c r="N182" s="68"/>
      <c r="O182" s="53"/>
      <c r="P182" s="59"/>
      <c r="Q182" s="133"/>
      <c r="R182" s="133"/>
      <c r="S182" s="141"/>
      <c r="T182" s="142"/>
      <c r="U182" s="141"/>
      <c r="X182" s="143"/>
      <c r="Y182" s="125"/>
      <c r="Z182" s="51"/>
      <c r="AA182" s="51"/>
      <c r="AB182" s="37"/>
      <c r="AC182" s="37"/>
      <c r="AD182" s="239"/>
      <c r="AE182" s="66"/>
      <c r="AF182" s="126"/>
      <c r="AG182" s="43"/>
      <c r="AH182" s="140"/>
      <c r="AL182" s="235"/>
      <c r="AM182" s="139"/>
      <c r="AN182" s="139"/>
      <c r="AO182" s="139"/>
      <c r="AP182" s="48"/>
      <c r="AQ182" s="236"/>
      <c r="AR182" s="237"/>
      <c r="AS182" s="237"/>
      <c r="AT182" s="121"/>
      <c r="AU182" s="285"/>
      <c r="AV182" s="285"/>
      <c r="AW182" s="238"/>
      <c r="AX182" s="238"/>
      <c r="AY182" s="239"/>
      <c r="AZ182" s="240"/>
      <c r="BA182" s="142"/>
      <c r="BB182" s="143"/>
      <c r="BC182" s="143"/>
      <c r="BD182" s="125"/>
      <c r="BE182" s="196"/>
      <c r="BF182" s="143"/>
      <c r="BG182" s="125"/>
      <c r="BH182" s="241"/>
      <c r="BI182" s="143"/>
      <c r="BJ182" s="125"/>
      <c r="BK182" s="125"/>
      <c r="BL182" s="143"/>
      <c r="BM182" s="125"/>
      <c r="BN182" s="241"/>
      <c r="BO182" s="241"/>
      <c r="BP182" s="125"/>
      <c r="BQ182" s="125"/>
      <c r="BR182" s="143"/>
      <c r="BS182" s="125"/>
      <c r="BT182" s="242"/>
      <c r="BU182" s="242"/>
      <c r="BV182" s="242"/>
      <c r="BW182" s="243"/>
      <c r="BX182" s="243"/>
    </row>
    <row r="183" spans="1:76" x14ac:dyDescent="0.25">
      <c r="A183" s="521">
        <f t="shared" si="197"/>
        <v>0</v>
      </c>
      <c r="B183" s="133"/>
      <c r="C183" s="441"/>
      <c r="D183" s="241"/>
      <c r="E183" s="263"/>
      <c r="F183" s="51"/>
      <c r="G183" s="51"/>
      <c r="H183" s="51"/>
      <c r="I183" s="51"/>
      <c r="J183" s="264"/>
      <c r="K183" s="137"/>
      <c r="L183" s="138"/>
      <c r="M183" s="138"/>
      <c r="N183" s="68"/>
      <c r="O183" s="53"/>
      <c r="P183" s="59"/>
      <c r="Q183" s="133"/>
      <c r="R183" s="133"/>
      <c r="S183" s="141"/>
      <c r="T183" s="142"/>
      <c r="U183" s="141"/>
      <c r="X183" s="143"/>
      <c r="Y183" s="125"/>
      <c r="Z183" s="51"/>
      <c r="AA183" s="51"/>
      <c r="AB183" s="37"/>
      <c r="AC183" s="37"/>
      <c r="AD183" s="239"/>
      <c r="AE183" s="66"/>
      <c r="AF183" s="126"/>
      <c r="AG183" s="43"/>
      <c r="AH183" s="140"/>
      <c r="AL183" s="235"/>
      <c r="AM183" s="139"/>
      <c r="AN183" s="139"/>
      <c r="AO183" s="139"/>
      <c r="AP183" s="48"/>
      <c r="AQ183" s="236"/>
      <c r="AR183" s="237"/>
      <c r="AS183" s="237"/>
      <c r="AT183" s="121"/>
      <c r="AU183" s="285"/>
      <c r="AV183" s="285"/>
      <c r="AW183" s="238"/>
      <c r="AX183" s="238"/>
      <c r="AY183" s="239"/>
      <c r="AZ183" s="240"/>
      <c r="BA183" s="142"/>
      <c r="BB183" s="143"/>
      <c r="BC183" s="143"/>
      <c r="BD183" s="125"/>
      <c r="BE183" s="196"/>
      <c r="BF183" s="143"/>
      <c r="BG183" s="125"/>
      <c r="BH183" s="241"/>
      <c r="BI183" s="143"/>
      <c r="BJ183" s="125"/>
      <c r="BK183" s="125"/>
      <c r="BL183" s="143"/>
      <c r="BM183" s="125"/>
      <c r="BN183" s="241"/>
      <c r="BO183" s="241"/>
      <c r="BP183" s="125"/>
      <c r="BQ183" s="125"/>
      <c r="BR183" s="143"/>
      <c r="BS183" s="125"/>
      <c r="BT183" s="242"/>
      <c r="BU183" s="242"/>
      <c r="BV183" s="242"/>
      <c r="BW183" s="243"/>
      <c r="BX183" s="243"/>
    </row>
    <row r="184" spans="1:76" x14ac:dyDescent="0.25">
      <c r="A184" s="521">
        <f t="shared" si="197"/>
        <v>0</v>
      </c>
      <c r="B184" s="133"/>
      <c r="C184" s="441"/>
      <c r="D184" s="241"/>
      <c r="E184" s="263"/>
      <c r="F184" s="51"/>
      <c r="G184" s="51"/>
      <c r="H184" s="51"/>
      <c r="I184" s="51"/>
      <c r="J184" s="264"/>
      <c r="K184" s="137"/>
      <c r="L184" s="138"/>
      <c r="M184" s="138"/>
      <c r="N184" s="68"/>
      <c r="O184" s="53"/>
      <c r="P184" s="59"/>
      <c r="Q184" s="133"/>
      <c r="R184" s="133"/>
      <c r="S184" s="141"/>
      <c r="T184" s="142"/>
      <c r="U184" s="141"/>
      <c r="X184" s="143"/>
      <c r="Y184" s="125"/>
      <c r="Z184" s="51"/>
      <c r="AA184" s="51"/>
      <c r="AB184" s="37"/>
      <c r="AC184" s="37"/>
      <c r="AD184" s="239"/>
      <c r="AE184" s="66"/>
      <c r="AF184" s="126"/>
      <c r="AG184" s="43"/>
      <c r="AH184" s="140"/>
      <c r="AL184" s="235"/>
      <c r="AM184" s="139"/>
      <c r="AN184" s="139"/>
      <c r="AO184" s="139"/>
      <c r="AP184" s="48"/>
      <c r="AQ184" s="236"/>
      <c r="AR184" s="237"/>
      <c r="AS184" s="237"/>
      <c r="AT184" s="121"/>
      <c r="AU184" s="285"/>
      <c r="AV184" s="285"/>
      <c r="AW184" s="238"/>
      <c r="AX184" s="238"/>
      <c r="AY184" s="239"/>
      <c r="AZ184" s="240"/>
      <c r="BA184" s="142"/>
      <c r="BB184" s="143"/>
      <c r="BC184" s="143"/>
      <c r="BD184" s="125"/>
      <c r="BE184" s="196"/>
      <c r="BF184" s="143"/>
      <c r="BG184" s="125"/>
      <c r="BH184" s="241"/>
      <c r="BI184" s="143"/>
      <c r="BJ184" s="125"/>
      <c r="BK184" s="125"/>
      <c r="BL184" s="143"/>
      <c r="BM184" s="125"/>
      <c r="BN184" s="241"/>
      <c r="BO184" s="241"/>
      <c r="BP184" s="125"/>
      <c r="BQ184" s="125"/>
      <c r="BR184" s="143"/>
      <c r="BS184" s="125"/>
      <c r="BT184" s="242"/>
      <c r="BU184" s="242"/>
      <c r="BV184" s="242"/>
      <c r="BW184" s="243"/>
      <c r="BX184" s="243"/>
    </row>
    <row r="185" spans="1:76" x14ac:dyDescent="0.25">
      <c r="A185" s="521">
        <f t="shared" si="197"/>
        <v>0</v>
      </c>
      <c r="B185" s="133"/>
      <c r="C185" s="441"/>
      <c r="D185" s="241"/>
      <c r="E185" s="263"/>
      <c r="F185" s="51"/>
      <c r="G185" s="51"/>
      <c r="H185" s="51"/>
      <c r="I185" s="51"/>
      <c r="J185" s="264"/>
      <c r="K185" s="137"/>
      <c r="L185" s="138"/>
      <c r="M185" s="138"/>
      <c r="N185" s="68"/>
      <c r="O185" s="53"/>
      <c r="P185" s="59"/>
      <c r="Q185" s="133"/>
      <c r="R185" s="133"/>
      <c r="S185" s="141"/>
      <c r="T185" s="142"/>
      <c r="U185" s="141"/>
      <c r="X185" s="143"/>
      <c r="Y185" s="125"/>
      <c r="Z185" s="51"/>
      <c r="AA185" s="51"/>
      <c r="AB185" s="37"/>
      <c r="AC185" s="37"/>
      <c r="AD185" s="239"/>
      <c r="AE185" s="66"/>
      <c r="AF185" s="126"/>
      <c r="AG185" s="43"/>
      <c r="AH185" s="140"/>
      <c r="AL185" s="235"/>
      <c r="AM185" s="139"/>
      <c r="AN185" s="139"/>
      <c r="AO185" s="139"/>
      <c r="AP185" s="48"/>
      <c r="AQ185" s="236"/>
      <c r="AR185" s="237"/>
      <c r="AS185" s="237"/>
      <c r="AT185" s="121"/>
      <c r="AU185" s="285"/>
      <c r="AV185" s="285"/>
      <c r="AW185" s="238"/>
      <c r="AX185" s="238"/>
      <c r="AY185" s="239"/>
      <c r="AZ185" s="240"/>
      <c r="BA185" s="142"/>
      <c r="BB185" s="143"/>
      <c r="BC185" s="143"/>
      <c r="BD185" s="125"/>
      <c r="BE185" s="196"/>
      <c r="BF185" s="143"/>
      <c r="BG185" s="125"/>
      <c r="BH185" s="241"/>
      <c r="BI185" s="143"/>
      <c r="BJ185" s="125"/>
      <c r="BK185" s="125"/>
      <c r="BL185" s="143"/>
      <c r="BM185" s="125"/>
      <c r="BN185" s="241"/>
      <c r="BO185" s="241"/>
      <c r="BP185" s="125"/>
      <c r="BQ185" s="125"/>
      <c r="BR185" s="143"/>
      <c r="BS185" s="125"/>
      <c r="BT185" s="242"/>
      <c r="BU185" s="242"/>
      <c r="BV185" s="242"/>
      <c r="BW185" s="243"/>
      <c r="BX185" s="243"/>
    </row>
    <row r="186" spans="1:76" x14ac:dyDescent="0.25">
      <c r="A186" s="521">
        <f t="shared" si="197"/>
        <v>0</v>
      </c>
      <c r="B186" s="133"/>
      <c r="C186" s="441"/>
      <c r="D186" s="241"/>
      <c r="E186" s="263"/>
      <c r="F186" s="51"/>
      <c r="G186" s="51"/>
      <c r="H186" s="51"/>
      <c r="I186" s="51"/>
      <c r="J186" s="264"/>
      <c r="K186" s="137"/>
      <c r="L186" s="138"/>
      <c r="M186" s="138"/>
      <c r="N186" s="68"/>
      <c r="O186" s="53"/>
      <c r="P186" s="59"/>
      <c r="Q186" s="133"/>
      <c r="R186" s="133"/>
      <c r="S186" s="141"/>
      <c r="T186" s="142"/>
      <c r="U186" s="141"/>
      <c r="X186" s="143"/>
      <c r="Y186" s="125"/>
      <c r="Z186" s="51"/>
      <c r="AA186" s="51"/>
      <c r="AB186" s="37"/>
      <c r="AC186" s="37"/>
      <c r="AD186" s="239"/>
      <c r="AE186" s="66"/>
      <c r="AF186" s="126"/>
      <c r="AG186" s="43"/>
      <c r="AH186" s="140"/>
      <c r="AL186" s="235"/>
      <c r="AM186" s="139"/>
      <c r="AN186" s="139"/>
      <c r="AO186" s="139"/>
      <c r="AP186" s="48"/>
      <c r="AQ186" s="236"/>
      <c r="AR186" s="237"/>
      <c r="AS186" s="237"/>
      <c r="AT186" s="121"/>
      <c r="AU186" s="285"/>
      <c r="AV186" s="285"/>
      <c r="AW186" s="238"/>
      <c r="AX186" s="238"/>
      <c r="AY186" s="239"/>
      <c r="AZ186" s="240"/>
      <c r="BA186" s="142"/>
      <c r="BB186" s="143"/>
      <c r="BC186" s="143"/>
      <c r="BD186" s="125"/>
      <c r="BE186" s="196"/>
      <c r="BF186" s="143"/>
      <c r="BG186" s="125"/>
      <c r="BH186" s="241"/>
      <c r="BI186" s="143"/>
      <c r="BJ186" s="125"/>
      <c r="BK186" s="125"/>
      <c r="BL186" s="143"/>
      <c r="BM186" s="125"/>
      <c r="BN186" s="241"/>
      <c r="BO186" s="241"/>
      <c r="BP186" s="125"/>
      <c r="BQ186" s="125"/>
      <c r="BR186" s="143"/>
      <c r="BS186" s="125"/>
      <c r="BT186" s="242"/>
      <c r="BU186" s="242"/>
      <c r="BV186" s="242"/>
      <c r="BW186" s="243"/>
      <c r="BX186" s="243"/>
    </row>
    <row r="187" spans="1:76" x14ac:dyDescent="0.25">
      <c r="A187" s="521">
        <f t="shared" si="197"/>
        <v>0</v>
      </c>
      <c r="B187" s="133"/>
      <c r="C187" s="441"/>
      <c r="D187" s="241"/>
      <c r="E187" s="263"/>
      <c r="F187" s="51"/>
      <c r="G187" s="51"/>
      <c r="H187" s="51"/>
      <c r="I187" s="51"/>
      <c r="J187" s="264"/>
      <c r="K187" s="137"/>
      <c r="L187" s="138"/>
      <c r="M187" s="138"/>
      <c r="N187" s="68"/>
      <c r="O187" s="53"/>
      <c r="P187" s="59"/>
      <c r="Q187" s="133"/>
      <c r="R187" s="133"/>
      <c r="S187" s="141"/>
      <c r="T187" s="142"/>
      <c r="U187" s="141"/>
      <c r="X187" s="143"/>
      <c r="Y187" s="125"/>
      <c r="Z187" s="51"/>
      <c r="AA187" s="51"/>
      <c r="AB187" s="37"/>
      <c r="AC187" s="37"/>
      <c r="AD187" s="239"/>
      <c r="AE187" s="66"/>
      <c r="AF187" s="126"/>
      <c r="AG187" s="43"/>
      <c r="AH187" s="140"/>
      <c r="AL187" s="235"/>
      <c r="AM187" s="139"/>
      <c r="AN187" s="139"/>
      <c r="AO187" s="139"/>
      <c r="AP187" s="48"/>
      <c r="AQ187" s="236"/>
      <c r="AR187" s="237"/>
      <c r="AS187" s="237"/>
      <c r="AT187" s="121"/>
      <c r="AU187" s="285"/>
      <c r="AV187" s="285"/>
      <c r="AW187" s="238"/>
      <c r="AX187" s="238"/>
      <c r="AY187" s="239"/>
      <c r="AZ187" s="240"/>
      <c r="BA187" s="142"/>
      <c r="BB187" s="143"/>
      <c r="BC187" s="143"/>
      <c r="BD187" s="125"/>
      <c r="BE187" s="196"/>
      <c r="BF187" s="143"/>
      <c r="BG187" s="125"/>
      <c r="BH187" s="241"/>
      <c r="BI187" s="143"/>
      <c r="BJ187" s="125"/>
      <c r="BK187" s="125"/>
      <c r="BL187" s="143"/>
      <c r="BM187" s="125"/>
      <c r="BN187" s="241"/>
      <c r="BO187" s="241"/>
      <c r="BP187" s="125"/>
      <c r="BQ187" s="125"/>
      <c r="BR187" s="143"/>
      <c r="BS187" s="125"/>
      <c r="BT187" s="242"/>
      <c r="BU187" s="242"/>
      <c r="BV187" s="242"/>
      <c r="BW187" s="243"/>
      <c r="BX187" s="243"/>
    </row>
    <row r="188" spans="1:76" x14ac:dyDescent="0.25">
      <c r="A188" s="521">
        <f t="shared" si="197"/>
        <v>0</v>
      </c>
      <c r="B188" s="133"/>
      <c r="C188" s="441"/>
      <c r="D188" s="241"/>
      <c r="E188" s="263"/>
      <c r="F188" s="51"/>
      <c r="G188" s="51"/>
      <c r="H188" s="51"/>
      <c r="I188" s="51"/>
      <c r="J188" s="264"/>
      <c r="K188" s="137"/>
      <c r="L188" s="138"/>
      <c r="M188" s="138"/>
      <c r="N188" s="68"/>
      <c r="O188" s="53"/>
      <c r="P188" s="59"/>
      <c r="Q188" s="133"/>
      <c r="R188" s="133"/>
      <c r="S188" s="141"/>
      <c r="T188" s="142"/>
      <c r="U188" s="141"/>
      <c r="X188" s="143"/>
      <c r="Y188" s="125"/>
      <c r="Z188" s="51"/>
      <c r="AA188" s="51"/>
      <c r="AB188" s="37"/>
      <c r="AC188" s="37"/>
      <c r="AD188" s="239"/>
      <c r="AE188" s="66"/>
      <c r="AF188" s="126"/>
      <c r="AG188" s="43"/>
      <c r="AH188" s="140"/>
      <c r="AL188" s="235"/>
      <c r="AM188" s="139"/>
      <c r="AN188" s="139"/>
      <c r="AO188" s="139"/>
      <c r="AP188" s="48"/>
      <c r="AQ188" s="236"/>
      <c r="AR188" s="237"/>
      <c r="AS188" s="237"/>
      <c r="AT188" s="121"/>
      <c r="AU188" s="285"/>
      <c r="AV188" s="285"/>
      <c r="AW188" s="238"/>
      <c r="AX188" s="238"/>
      <c r="AY188" s="239"/>
      <c r="AZ188" s="240"/>
      <c r="BA188" s="142"/>
      <c r="BB188" s="143"/>
      <c r="BC188" s="143"/>
      <c r="BD188" s="125"/>
      <c r="BE188" s="196"/>
      <c r="BF188" s="143"/>
      <c r="BG188" s="125"/>
      <c r="BH188" s="241"/>
      <c r="BI188" s="143"/>
      <c r="BJ188" s="125"/>
      <c r="BK188" s="125"/>
      <c r="BL188" s="143"/>
      <c r="BM188" s="125"/>
      <c r="BN188" s="241"/>
      <c r="BO188" s="241"/>
      <c r="BP188" s="125"/>
      <c r="BQ188" s="125"/>
      <c r="BR188" s="143"/>
      <c r="BS188" s="125"/>
      <c r="BT188" s="242"/>
      <c r="BU188" s="242"/>
      <c r="BV188" s="242"/>
      <c r="BW188" s="243"/>
      <c r="BX188" s="243"/>
    </row>
    <row r="189" spans="1:76" x14ac:dyDescent="0.25">
      <c r="A189" s="521">
        <f t="shared" si="197"/>
        <v>0</v>
      </c>
      <c r="B189" s="133"/>
      <c r="C189" s="441"/>
      <c r="D189" s="241"/>
      <c r="E189" s="263"/>
      <c r="F189" s="51"/>
      <c r="G189" s="51"/>
      <c r="H189" s="51"/>
      <c r="I189" s="51"/>
      <c r="J189" s="264"/>
      <c r="K189" s="137"/>
      <c r="L189" s="138"/>
      <c r="M189" s="138"/>
      <c r="N189" s="68"/>
      <c r="O189" s="53"/>
      <c r="P189" s="59"/>
      <c r="Q189" s="133"/>
      <c r="R189" s="133"/>
      <c r="S189" s="141"/>
      <c r="T189" s="142"/>
      <c r="U189" s="141"/>
      <c r="X189" s="143"/>
      <c r="Y189" s="125"/>
      <c r="Z189" s="51"/>
      <c r="AA189" s="51"/>
      <c r="AB189" s="37"/>
      <c r="AC189" s="37"/>
      <c r="AD189" s="239"/>
      <c r="AE189" s="66"/>
      <c r="AF189" s="126"/>
      <c r="AG189" s="43"/>
      <c r="AH189" s="140"/>
      <c r="AL189" s="235"/>
      <c r="AM189" s="139"/>
      <c r="AN189" s="139"/>
      <c r="AO189" s="139"/>
      <c r="AP189" s="48"/>
      <c r="AQ189" s="236"/>
      <c r="AR189" s="237"/>
      <c r="AS189" s="237"/>
      <c r="AT189" s="121"/>
      <c r="AU189" s="285"/>
      <c r="AV189" s="285"/>
      <c r="AW189" s="238"/>
      <c r="AX189" s="238"/>
      <c r="AY189" s="239"/>
      <c r="AZ189" s="240"/>
      <c r="BA189" s="142"/>
      <c r="BB189" s="143"/>
      <c r="BC189" s="143"/>
      <c r="BD189" s="125"/>
      <c r="BE189" s="196"/>
      <c r="BF189" s="143"/>
      <c r="BG189" s="125"/>
      <c r="BH189" s="241"/>
      <c r="BI189" s="143"/>
      <c r="BJ189" s="125"/>
      <c r="BK189" s="125"/>
      <c r="BL189" s="143"/>
      <c r="BM189" s="125"/>
      <c r="BN189" s="241"/>
      <c r="BO189" s="241"/>
      <c r="BP189" s="125"/>
      <c r="BQ189" s="125"/>
      <c r="BR189" s="143"/>
      <c r="BS189" s="125"/>
      <c r="BT189" s="242"/>
      <c r="BU189" s="242"/>
      <c r="BV189" s="242"/>
      <c r="BW189" s="243"/>
      <c r="BX189" s="243"/>
    </row>
    <row r="190" spans="1:76" x14ac:dyDescent="0.25">
      <c r="A190" s="521">
        <f t="shared" si="197"/>
        <v>0</v>
      </c>
      <c r="B190" s="133"/>
      <c r="C190" s="441"/>
      <c r="D190" s="241"/>
      <c r="E190" s="263"/>
      <c r="F190" s="51"/>
      <c r="G190" s="51"/>
      <c r="H190" s="51"/>
      <c r="I190" s="51"/>
      <c r="J190" s="264"/>
      <c r="K190" s="137"/>
      <c r="L190" s="138"/>
      <c r="M190" s="138"/>
      <c r="N190" s="68"/>
      <c r="O190" s="53"/>
      <c r="P190" s="59"/>
      <c r="Q190" s="133"/>
      <c r="R190" s="133"/>
      <c r="S190" s="141"/>
      <c r="T190" s="142"/>
      <c r="U190" s="141"/>
      <c r="X190" s="143"/>
      <c r="Y190" s="125"/>
      <c r="Z190" s="51"/>
      <c r="AA190" s="51"/>
      <c r="AB190" s="37"/>
      <c r="AC190" s="37"/>
      <c r="AD190" s="239"/>
      <c r="AE190" s="66"/>
      <c r="AF190" s="126"/>
      <c r="AG190" s="43"/>
      <c r="AH190" s="140"/>
      <c r="AL190" s="235"/>
      <c r="AM190" s="139"/>
      <c r="AN190" s="139"/>
      <c r="AO190" s="139"/>
      <c r="AP190" s="48"/>
      <c r="AQ190" s="236"/>
      <c r="AR190" s="237"/>
      <c r="AS190" s="237"/>
      <c r="AT190" s="121"/>
      <c r="AU190" s="285"/>
      <c r="AV190" s="285"/>
      <c r="AW190" s="238"/>
      <c r="AX190" s="238"/>
      <c r="AY190" s="239"/>
      <c r="AZ190" s="240"/>
      <c r="BA190" s="142"/>
      <c r="BB190" s="143"/>
      <c r="BC190" s="143"/>
      <c r="BD190" s="125"/>
      <c r="BE190" s="196"/>
      <c r="BF190" s="143"/>
      <c r="BG190" s="125"/>
      <c r="BH190" s="241"/>
      <c r="BI190" s="143"/>
      <c r="BJ190" s="125"/>
      <c r="BK190" s="125"/>
      <c r="BL190" s="143"/>
      <c r="BM190" s="125"/>
      <c r="BN190" s="241"/>
      <c r="BO190" s="241"/>
      <c r="BP190" s="125"/>
      <c r="BQ190" s="125"/>
      <c r="BR190" s="143"/>
      <c r="BS190" s="125"/>
      <c r="BT190" s="242"/>
      <c r="BU190" s="242"/>
      <c r="BV190" s="242"/>
      <c r="BW190" s="243"/>
      <c r="BX190" s="243"/>
    </row>
    <row r="191" spans="1:76" x14ac:dyDescent="0.25">
      <c r="A191" s="521">
        <f t="shared" si="197"/>
        <v>0</v>
      </c>
      <c r="B191" s="133"/>
      <c r="C191" s="441"/>
      <c r="D191" s="241"/>
      <c r="E191" s="263"/>
      <c r="F191" s="51"/>
      <c r="G191" s="51"/>
      <c r="H191" s="51"/>
      <c r="I191" s="51"/>
      <c r="J191" s="264"/>
      <c r="K191" s="137"/>
      <c r="L191" s="138"/>
      <c r="M191" s="138"/>
      <c r="N191" s="68"/>
      <c r="O191" s="53"/>
      <c r="P191" s="59"/>
      <c r="Q191" s="133"/>
      <c r="R191" s="133"/>
      <c r="S191" s="141"/>
      <c r="T191" s="142"/>
      <c r="U191" s="141"/>
      <c r="X191" s="143"/>
      <c r="Y191" s="125"/>
      <c r="Z191" s="51"/>
      <c r="AA191" s="51"/>
      <c r="AB191" s="37"/>
      <c r="AC191" s="37"/>
      <c r="AD191" s="239"/>
      <c r="AE191" s="66"/>
      <c r="AF191" s="126"/>
      <c r="AG191" s="43"/>
      <c r="AH191" s="140"/>
      <c r="AL191" s="235"/>
      <c r="AM191" s="139"/>
      <c r="AN191" s="139"/>
      <c r="AO191" s="139"/>
      <c r="AP191" s="48"/>
      <c r="AQ191" s="236"/>
      <c r="AR191" s="237"/>
      <c r="AS191" s="237"/>
      <c r="AT191" s="121"/>
      <c r="AU191" s="285"/>
      <c r="AV191" s="285"/>
      <c r="AW191" s="238"/>
      <c r="AX191" s="238"/>
      <c r="AY191" s="239"/>
      <c r="AZ191" s="240"/>
      <c r="BA191" s="142"/>
      <c r="BB191" s="143"/>
      <c r="BC191" s="143"/>
      <c r="BD191" s="125"/>
      <c r="BE191" s="196"/>
      <c r="BF191" s="143"/>
      <c r="BG191" s="125"/>
      <c r="BH191" s="241"/>
      <c r="BI191" s="143"/>
      <c r="BJ191" s="125"/>
      <c r="BK191" s="125"/>
      <c r="BL191" s="143"/>
      <c r="BM191" s="125"/>
      <c r="BN191" s="241"/>
      <c r="BO191" s="241"/>
      <c r="BP191" s="125"/>
      <c r="BQ191" s="125"/>
      <c r="BR191" s="143"/>
      <c r="BS191" s="125"/>
      <c r="BT191" s="242"/>
      <c r="BU191" s="242"/>
      <c r="BV191" s="242"/>
      <c r="BW191" s="243"/>
      <c r="BX191" s="243"/>
    </row>
    <row r="192" spans="1:76" x14ac:dyDescent="0.25">
      <c r="A192" s="521">
        <f t="shared" si="197"/>
        <v>0</v>
      </c>
      <c r="B192" s="133"/>
      <c r="C192" s="441"/>
      <c r="D192" s="241"/>
      <c r="E192" s="263"/>
      <c r="F192" s="51"/>
      <c r="G192" s="51"/>
      <c r="H192" s="51"/>
      <c r="I192" s="51"/>
      <c r="J192" s="264"/>
      <c r="K192" s="137"/>
      <c r="L192" s="138"/>
      <c r="M192" s="138"/>
      <c r="N192" s="68"/>
      <c r="O192" s="53"/>
      <c r="P192" s="59"/>
      <c r="Q192" s="133"/>
      <c r="R192" s="133"/>
      <c r="S192" s="141"/>
      <c r="T192" s="142"/>
      <c r="U192" s="141"/>
      <c r="X192" s="143"/>
      <c r="Y192" s="125"/>
      <c r="Z192" s="51"/>
      <c r="AA192" s="51"/>
      <c r="AB192" s="37"/>
      <c r="AC192" s="37"/>
      <c r="AD192" s="239"/>
      <c r="AE192" s="66"/>
      <c r="AF192" s="126"/>
      <c r="AG192" s="43"/>
      <c r="AH192" s="140"/>
      <c r="AL192" s="235"/>
      <c r="AM192" s="139"/>
      <c r="AN192" s="139"/>
      <c r="AO192" s="139"/>
      <c r="AP192" s="48"/>
      <c r="AQ192" s="236"/>
      <c r="AR192" s="237"/>
      <c r="AS192" s="237"/>
      <c r="AT192" s="121"/>
      <c r="AU192" s="285"/>
      <c r="AV192" s="285"/>
      <c r="AW192" s="238"/>
      <c r="AX192" s="238"/>
      <c r="AY192" s="239"/>
      <c r="AZ192" s="240"/>
      <c r="BA192" s="142"/>
      <c r="BB192" s="143"/>
      <c r="BC192" s="143"/>
      <c r="BD192" s="125"/>
      <c r="BE192" s="196"/>
      <c r="BF192" s="143"/>
      <c r="BG192" s="125"/>
      <c r="BH192" s="241"/>
      <c r="BI192" s="143"/>
      <c r="BJ192" s="125"/>
      <c r="BK192" s="125"/>
      <c r="BL192" s="143"/>
      <c r="BM192" s="125"/>
      <c r="BN192" s="241"/>
      <c r="BO192" s="241"/>
      <c r="BP192" s="125"/>
      <c r="BQ192" s="125"/>
      <c r="BR192" s="143"/>
      <c r="BS192" s="125"/>
      <c r="BT192" s="242"/>
      <c r="BU192" s="242"/>
      <c r="BV192" s="242"/>
      <c r="BW192" s="243"/>
      <c r="BX192" s="243"/>
    </row>
    <row r="193" spans="1:76" x14ac:dyDescent="0.25">
      <c r="A193" s="521">
        <f t="shared" si="197"/>
        <v>0</v>
      </c>
      <c r="B193" s="133"/>
      <c r="C193" s="441"/>
      <c r="D193" s="241"/>
      <c r="E193" s="263"/>
      <c r="F193" s="51"/>
      <c r="G193" s="51"/>
      <c r="H193" s="51"/>
      <c r="I193" s="51"/>
      <c r="J193" s="264"/>
      <c r="K193" s="137"/>
      <c r="L193" s="138"/>
      <c r="M193" s="138"/>
      <c r="N193" s="68"/>
      <c r="O193" s="53"/>
      <c r="P193" s="59"/>
      <c r="Q193" s="133"/>
      <c r="R193" s="133"/>
      <c r="S193" s="141"/>
      <c r="T193" s="142"/>
      <c r="U193" s="141"/>
      <c r="X193" s="143"/>
      <c r="Y193" s="125"/>
      <c r="Z193" s="51"/>
      <c r="AA193" s="51"/>
      <c r="AB193" s="37"/>
      <c r="AC193" s="37"/>
      <c r="AD193" s="239"/>
      <c r="AE193" s="66"/>
      <c r="AF193" s="126"/>
      <c r="AG193" s="43"/>
      <c r="AH193" s="140"/>
      <c r="AL193" s="235"/>
      <c r="AM193" s="139"/>
      <c r="AN193" s="139"/>
      <c r="AO193" s="139"/>
      <c r="AP193" s="48"/>
      <c r="AQ193" s="236"/>
      <c r="AR193" s="237"/>
      <c r="AS193" s="237"/>
      <c r="AT193" s="121"/>
      <c r="AU193" s="285"/>
      <c r="AV193" s="285"/>
      <c r="AW193" s="238"/>
      <c r="AX193" s="238"/>
      <c r="AY193" s="239"/>
      <c r="AZ193" s="240"/>
      <c r="BA193" s="142"/>
      <c r="BB193" s="143"/>
      <c r="BC193" s="143"/>
      <c r="BD193" s="125"/>
      <c r="BE193" s="196"/>
      <c r="BF193" s="143"/>
      <c r="BG193" s="125"/>
      <c r="BH193" s="241"/>
      <c r="BI193" s="143"/>
      <c r="BJ193" s="125"/>
      <c r="BK193" s="125"/>
      <c r="BL193" s="143"/>
      <c r="BM193" s="125"/>
      <c r="BN193" s="241"/>
      <c r="BO193" s="241"/>
      <c r="BP193" s="125"/>
      <c r="BQ193" s="125"/>
      <c r="BR193" s="143"/>
      <c r="BS193" s="125"/>
      <c r="BT193" s="242"/>
      <c r="BU193" s="242"/>
      <c r="BV193" s="242"/>
      <c r="BW193" s="243"/>
      <c r="BX193" s="243"/>
    </row>
    <row r="194" spans="1:76" x14ac:dyDescent="0.25">
      <c r="A194" s="521">
        <f t="shared" si="197"/>
        <v>0</v>
      </c>
      <c r="B194" s="133"/>
      <c r="C194" s="441"/>
      <c r="D194" s="241"/>
      <c r="E194" s="263"/>
      <c r="F194" s="51"/>
      <c r="G194" s="51"/>
      <c r="H194" s="51"/>
      <c r="I194" s="51"/>
      <c r="J194" s="264"/>
      <c r="K194" s="137"/>
      <c r="L194" s="138"/>
      <c r="M194" s="138"/>
      <c r="N194" s="68"/>
      <c r="O194" s="53"/>
      <c r="P194" s="59"/>
      <c r="Q194" s="133"/>
      <c r="R194" s="133"/>
      <c r="S194" s="141"/>
      <c r="T194" s="142"/>
      <c r="U194" s="141"/>
      <c r="X194" s="143"/>
      <c r="Y194" s="125"/>
      <c r="Z194" s="51"/>
      <c r="AA194" s="51"/>
      <c r="AB194" s="37"/>
      <c r="AC194" s="37"/>
      <c r="AD194" s="239"/>
      <c r="AE194" s="66"/>
      <c r="AF194" s="126"/>
      <c r="AG194" s="43"/>
      <c r="AH194" s="140"/>
      <c r="AL194" s="235"/>
      <c r="AM194" s="139"/>
      <c r="AN194" s="139"/>
      <c r="AO194" s="139"/>
      <c r="AP194" s="48"/>
      <c r="AQ194" s="236"/>
      <c r="AR194" s="237"/>
      <c r="AS194" s="237"/>
      <c r="AT194" s="121"/>
      <c r="AU194" s="285"/>
      <c r="AV194" s="285"/>
      <c r="AW194" s="238"/>
      <c r="AX194" s="238"/>
      <c r="AY194" s="239"/>
      <c r="AZ194" s="240"/>
      <c r="BA194" s="142"/>
      <c r="BB194" s="143"/>
      <c r="BC194" s="143"/>
      <c r="BD194" s="125"/>
      <c r="BE194" s="196"/>
      <c r="BF194" s="143"/>
      <c r="BG194" s="125"/>
      <c r="BH194" s="241"/>
      <c r="BI194" s="143"/>
      <c r="BJ194" s="125"/>
      <c r="BK194" s="125"/>
      <c r="BL194" s="143"/>
      <c r="BM194" s="125"/>
      <c r="BN194" s="241"/>
      <c r="BO194" s="241"/>
      <c r="BP194" s="125"/>
      <c r="BQ194" s="125"/>
      <c r="BR194" s="143"/>
      <c r="BS194" s="125"/>
      <c r="BT194" s="242"/>
      <c r="BU194" s="242"/>
      <c r="BV194" s="242"/>
      <c r="BW194" s="243"/>
      <c r="BX194" s="243"/>
    </row>
    <row r="195" spans="1:76" x14ac:dyDescent="0.25">
      <c r="A195" s="521">
        <f t="shared" ref="A195:A258" si="215">V195</f>
        <v>0</v>
      </c>
      <c r="B195" s="133"/>
      <c r="C195" s="441"/>
      <c r="D195" s="241"/>
      <c r="E195" s="263"/>
      <c r="F195" s="51"/>
      <c r="G195" s="51"/>
      <c r="H195" s="51"/>
      <c r="I195" s="51"/>
      <c r="J195" s="264"/>
      <c r="K195" s="137"/>
      <c r="L195" s="138"/>
      <c r="M195" s="138"/>
      <c r="N195" s="68"/>
      <c r="O195" s="53"/>
      <c r="P195" s="59"/>
      <c r="Q195" s="133"/>
      <c r="R195" s="133"/>
      <c r="S195" s="141"/>
      <c r="T195" s="142"/>
      <c r="U195" s="141"/>
      <c r="X195" s="143"/>
      <c r="Y195" s="125"/>
      <c r="Z195" s="51"/>
      <c r="AA195" s="51"/>
      <c r="AB195" s="37"/>
      <c r="AC195" s="37"/>
      <c r="AD195" s="239"/>
      <c r="AE195" s="66"/>
      <c r="AF195" s="126"/>
      <c r="AG195" s="43"/>
      <c r="AH195" s="140"/>
      <c r="AL195" s="235"/>
      <c r="AM195" s="139"/>
      <c r="AN195" s="139"/>
      <c r="AO195" s="139"/>
      <c r="AP195" s="48"/>
      <c r="AQ195" s="236"/>
      <c r="AR195" s="237"/>
      <c r="AS195" s="237"/>
      <c r="AT195" s="121"/>
      <c r="AU195" s="285"/>
      <c r="AV195" s="285"/>
      <c r="AW195" s="238"/>
      <c r="AX195" s="238"/>
      <c r="AY195" s="239"/>
      <c r="AZ195" s="240"/>
      <c r="BA195" s="142"/>
      <c r="BB195" s="143"/>
      <c r="BC195" s="143"/>
      <c r="BD195" s="125"/>
      <c r="BE195" s="196"/>
      <c r="BF195" s="143"/>
      <c r="BG195" s="125"/>
      <c r="BH195" s="241"/>
      <c r="BI195" s="143"/>
      <c r="BJ195" s="125"/>
      <c r="BK195" s="125"/>
      <c r="BL195" s="143"/>
      <c r="BM195" s="125"/>
      <c r="BN195" s="241"/>
      <c r="BO195" s="241"/>
      <c r="BP195" s="125"/>
      <c r="BQ195" s="125"/>
      <c r="BR195" s="143"/>
      <c r="BS195" s="125"/>
      <c r="BT195" s="242"/>
      <c r="BU195" s="242"/>
      <c r="BV195" s="242"/>
      <c r="BW195" s="243"/>
      <c r="BX195" s="243"/>
    </row>
    <row r="196" spans="1:76" x14ac:dyDescent="0.25">
      <c r="A196" s="521">
        <f t="shared" si="215"/>
        <v>0</v>
      </c>
      <c r="B196" s="133"/>
      <c r="C196" s="441"/>
      <c r="D196" s="241"/>
      <c r="E196" s="263"/>
      <c r="F196" s="51"/>
      <c r="G196" s="51"/>
      <c r="H196" s="51"/>
      <c r="I196" s="51"/>
      <c r="J196" s="264"/>
      <c r="K196" s="137"/>
      <c r="L196" s="138"/>
      <c r="M196" s="138"/>
      <c r="N196" s="68"/>
      <c r="O196" s="53"/>
      <c r="P196" s="59"/>
      <c r="Q196" s="133"/>
      <c r="R196" s="133"/>
      <c r="S196" s="141"/>
      <c r="T196" s="142"/>
      <c r="U196" s="141"/>
      <c r="X196" s="143"/>
      <c r="Y196" s="125"/>
      <c r="Z196" s="51"/>
      <c r="AA196" s="51"/>
      <c r="AB196" s="37"/>
      <c r="AC196" s="37"/>
      <c r="AD196" s="239"/>
      <c r="AE196" s="66"/>
      <c r="AF196" s="126"/>
      <c r="AG196" s="43"/>
      <c r="AH196" s="140"/>
      <c r="AL196" s="235"/>
      <c r="AM196" s="139"/>
      <c r="AN196" s="139"/>
      <c r="AO196" s="139"/>
      <c r="AP196" s="48"/>
      <c r="AQ196" s="236"/>
      <c r="AR196" s="237"/>
      <c r="AS196" s="237"/>
      <c r="AT196" s="121"/>
      <c r="AU196" s="285"/>
      <c r="AV196" s="285"/>
      <c r="AW196" s="238"/>
      <c r="AX196" s="238"/>
      <c r="AY196" s="239"/>
      <c r="AZ196" s="240"/>
      <c r="BA196" s="142"/>
      <c r="BB196" s="143"/>
      <c r="BC196" s="143"/>
      <c r="BD196" s="125"/>
      <c r="BE196" s="196"/>
      <c r="BF196" s="143"/>
      <c r="BG196" s="125"/>
      <c r="BH196" s="241"/>
      <c r="BI196" s="143"/>
      <c r="BJ196" s="125"/>
      <c r="BK196" s="125"/>
      <c r="BL196" s="143"/>
      <c r="BM196" s="125"/>
      <c r="BN196" s="241"/>
      <c r="BO196" s="241"/>
      <c r="BP196" s="125"/>
      <c r="BQ196" s="125"/>
      <c r="BR196" s="143"/>
      <c r="BS196" s="125"/>
      <c r="BT196" s="242"/>
      <c r="BU196" s="242"/>
      <c r="BV196" s="242"/>
      <c r="BW196" s="243"/>
      <c r="BX196" s="243"/>
    </row>
    <row r="197" spans="1:76" x14ac:dyDescent="0.25">
      <c r="A197" s="521">
        <f t="shared" si="215"/>
        <v>0</v>
      </c>
      <c r="B197" s="133"/>
      <c r="C197" s="441"/>
      <c r="D197" s="241"/>
      <c r="E197" s="263"/>
      <c r="F197" s="51"/>
      <c r="G197" s="51"/>
      <c r="H197" s="51"/>
      <c r="I197" s="51"/>
      <c r="J197" s="264"/>
      <c r="K197" s="137"/>
      <c r="L197" s="138"/>
      <c r="M197" s="138"/>
      <c r="N197" s="68"/>
      <c r="O197" s="53"/>
      <c r="P197" s="59"/>
      <c r="Q197" s="133"/>
      <c r="R197" s="133"/>
      <c r="S197" s="141"/>
      <c r="T197" s="142"/>
      <c r="U197" s="141"/>
      <c r="X197" s="143"/>
      <c r="Y197" s="125"/>
      <c r="Z197" s="51"/>
      <c r="AA197" s="51"/>
      <c r="AB197" s="37"/>
      <c r="AC197" s="37"/>
      <c r="AD197" s="239"/>
      <c r="AE197" s="66"/>
      <c r="AF197" s="126"/>
      <c r="AG197" s="43"/>
      <c r="AH197" s="140"/>
      <c r="AL197" s="235"/>
      <c r="AM197" s="139"/>
      <c r="AN197" s="139"/>
      <c r="AO197" s="139"/>
      <c r="AP197" s="48"/>
      <c r="AQ197" s="236"/>
      <c r="AR197" s="237"/>
      <c r="AS197" s="237"/>
      <c r="AT197" s="121"/>
      <c r="AU197" s="285"/>
      <c r="AV197" s="285"/>
      <c r="AW197" s="238"/>
      <c r="AX197" s="238"/>
      <c r="AY197" s="239"/>
      <c r="AZ197" s="240"/>
      <c r="BA197" s="142"/>
      <c r="BB197" s="143"/>
      <c r="BC197" s="143"/>
      <c r="BD197" s="125"/>
      <c r="BE197" s="196"/>
      <c r="BF197" s="143"/>
      <c r="BG197" s="125"/>
      <c r="BH197" s="241"/>
      <c r="BI197" s="143"/>
      <c r="BJ197" s="125"/>
      <c r="BK197" s="125"/>
      <c r="BL197" s="143"/>
      <c r="BM197" s="125"/>
      <c r="BN197" s="241"/>
      <c r="BO197" s="241"/>
      <c r="BP197" s="125"/>
      <c r="BQ197" s="125"/>
      <c r="BR197" s="143"/>
      <c r="BS197" s="125"/>
      <c r="BT197" s="242"/>
      <c r="BU197" s="242"/>
      <c r="BV197" s="242"/>
      <c r="BW197" s="243"/>
      <c r="BX197" s="243"/>
    </row>
    <row r="198" spans="1:76" x14ac:dyDescent="0.25">
      <c r="A198" s="521">
        <f t="shared" si="215"/>
        <v>0</v>
      </c>
      <c r="B198" s="133"/>
      <c r="C198" s="441"/>
      <c r="D198" s="241"/>
      <c r="E198" s="263"/>
      <c r="F198" s="51"/>
      <c r="G198" s="51"/>
      <c r="H198" s="51"/>
      <c r="I198" s="51"/>
      <c r="J198" s="264"/>
      <c r="K198" s="137"/>
      <c r="L198" s="138"/>
      <c r="M198" s="138"/>
      <c r="N198" s="68"/>
      <c r="O198" s="53"/>
      <c r="P198" s="59"/>
      <c r="Q198" s="133"/>
      <c r="R198" s="133"/>
      <c r="S198" s="141"/>
      <c r="T198" s="142"/>
      <c r="U198" s="141"/>
      <c r="X198" s="143"/>
      <c r="Y198" s="125"/>
      <c r="Z198" s="51"/>
      <c r="AA198" s="51"/>
      <c r="AB198" s="37"/>
      <c r="AC198" s="37"/>
      <c r="AD198" s="239"/>
      <c r="AE198" s="66"/>
      <c r="AF198" s="126"/>
      <c r="AG198" s="43"/>
      <c r="AH198" s="140"/>
      <c r="AL198" s="235"/>
      <c r="AM198" s="139"/>
      <c r="AN198" s="139"/>
      <c r="AO198" s="139"/>
      <c r="AP198" s="48"/>
      <c r="AQ198" s="236"/>
      <c r="AR198" s="237"/>
      <c r="AS198" s="237"/>
      <c r="AT198" s="121"/>
      <c r="AU198" s="285"/>
      <c r="AV198" s="285"/>
      <c r="AW198" s="238"/>
      <c r="AX198" s="238"/>
      <c r="AY198" s="239"/>
      <c r="AZ198" s="240"/>
      <c r="BA198" s="142"/>
      <c r="BB198" s="143"/>
      <c r="BC198" s="143"/>
      <c r="BD198" s="125"/>
      <c r="BE198" s="196"/>
      <c r="BF198" s="143"/>
      <c r="BG198" s="125"/>
      <c r="BH198" s="241"/>
      <c r="BI198" s="143"/>
      <c r="BJ198" s="125"/>
      <c r="BK198" s="125"/>
      <c r="BL198" s="143"/>
      <c r="BM198" s="125"/>
      <c r="BN198" s="241"/>
      <c r="BO198" s="241"/>
      <c r="BP198" s="125"/>
      <c r="BQ198" s="125"/>
      <c r="BR198" s="143"/>
      <c r="BS198" s="125"/>
      <c r="BT198" s="242"/>
      <c r="BU198" s="242"/>
      <c r="BV198" s="242"/>
      <c r="BW198" s="243"/>
      <c r="BX198" s="243"/>
    </row>
    <row r="199" spans="1:76" x14ac:dyDescent="0.25">
      <c r="A199" s="521">
        <f t="shared" si="215"/>
        <v>0</v>
      </c>
      <c r="B199" s="133"/>
      <c r="C199" s="441"/>
      <c r="D199" s="241"/>
      <c r="E199" s="263"/>
      <c r="F199" s="51"/>
      <c r="G199" s="51"/>
      <c r="H199" s="51"/>
      <c r="I199" s="51"/>
      <c r="J199" s="264"/>
      <c r="K199" s="137"/>
      <c r="L199" s="138"/>
      <c r="M199" s="138"/>
      <c r="N199" s="68"/>
      <c r="O199" s="53"/>
      <c r="P199" s="59"/>
      <c r="Q199" s="133"/>
      <c r="R199" s="133"/>
      <c r="S199" s="141"/>
      <c r="T199" s="142"/>
      <c r="U199" s="141"/>
      <c r="X199" s="143"/>
      <c r="Y199" s="125"/>
      <c r="Z199" s="51"/>
      <c r="AA199" s="51"/>
      <c r="AB199" s="37"/>
      <c r="AC199" s="37"/>
      <c r="AD199" s="239"/>
      <c r="AE199" s="66"/>
      <c r="AF199" s="126"/>
      <c r="AG199" s="43"/>
      <c r="AH199" s="140"/>
      <c r="AL199" s="235"/>
      <c r="AM199" s="139"/>
      <c r="AN199" s="139"/>
      <c r="AO199" s="139"/>
      <c r="AP199" s="48"/>
      <c r="AQ199" s="236"/>
      <c r="AR199" s="237"/>
      <c r="AS199" s="237"/>
      <c r="AT199" s="121"/>
      <c r="AU199" s="285"/>
      <c r="AV199" s="285"/>
      <c r="AW199" s="238"/>
      <c r="AX199" s="238"/>
      <c r="AY199" s="239"/>
      <c r="AZ199" s="240"/>
      <c r="BA199" s="142"/>
      <c r="BB199" s="143"/>
      <c r="BC199" s="143"/>
      <c r="BD199" s="125"/>
      <c r="BE199" s="196"/>
      <c r="BF199" s="143"/>
      <c r="BG199" s="125"/>
      <c r="BH199" s="241"/>
      <c r="BI199" s="143"/>
      <c r="BJ199" s="125"/>
      <c r="BK199" s="125"/>
      <c r="BL199" s="143"/>
      <c r="BM199" s="125"/>
      <c r="BN199" s="241"/>
      <c r="BO199" s="241"/>
      <c r="BP199" s="125"/>
      <c r="BQ199" s="125"/>
      <c r="BR199" s="143"/>
      <c r="BS199" s="125"/>
      <c r="BT199" s="242"/>
      <c r="BU199" s="242"/>
      <c r="BV199" s="242"/>
      <c r="BW199" s="243"/>
      <c r="BX199" s="243"/>
    </row>
    <row r="200" spans="1:76" x14ac:dyDescent="0.25">
      <c r="A200" s="521">
        <f t="shared" si="215"/>
        <v>0</v>
      </c>
      <c r="B200" s="133"/>
      <c r="C200" s="441"/>
      <c r="D200" s="241"/>
      <c r="E200" s="263"/>
      <c r="F200" s="51"/>
      <c r="G200" s="51"/>
      <c r="H200" s="51"/>
      <c r="I200" s="51"/>
      <c r="J200" s="264"/>
      <c r="K200" s="137"/>
      <c r="L200" s="138"/>
      <c r="M200" s="138"/>
      <c r="N200" s="68"/>
      <c r="O200" s="53"/>
      <c r="P200" s="59"/>
      <c r="Q200" s="133"/>
      <c r="R200" s="133"/>
      <c r="S200" s="141"/>
      <c r="T200" s="142"/>
      <c r="U200" s="141"/>
      <c r="X200" s="143"/>
      <c r="Y200" s="125"/>
      <c r="Z200" s="51"/>
      <c r="AA200" s="51"/>
      <c r="AB200" s="37"/>
      <c r="AC200" s="37"/>
      <c r="AD200" s="239"/>
      <c r="AE200" s="66"/>
      <c r="AF200" s="126"/>
      <c r="AG200" s="43"/>
      <c r="AH200" s="140"/>
      <c r="AL200" s="235"/>
      <c r="AM200" s="139"/>
      <c r="AN200" s="139"/>
      <c r="AO200" s="139"/>
      <c r="AP200" s="48"/>
      <c r="AQ200" s="236"/>
      <c r="AR200" s="237"/>
      <c r="AS200" s="237"/>
      <c r="AT200" s="121"/>
      <c r="AU200" s="285"/>
      <c r="AV200" s="285"/>
      <c r="AW200" s="238"/>
      <c r="AX200" s="238"/>
      <c r="AY200" s="239"/>
      <c r="AZ200" s="240"/>
      <c r="BA200" s="142"/>
      <c r="BB200" s="143"/>
      <c r="BC200" s="143"/>
      <c r="BD200" s="125"/>
      <c r="BE200" s="196"/>
      <c r="BF200" s="143"/>
      <c r="BG200" s="125"/>
      <c r="BH200" s="241"/>
      <c r="BI200" s="143"/>
      <c r="BJ200" s="125"/>
      <c r="BK200" s="125"/>
      <c r="BL200" s="143"/>
      <c r="BM200" s="125"/>
      <c r="BN200" s="241"/>
      <c r="BO200" s="241"/>
      <c r="BP200" s="125"/>
      <c r="BQ200" s="125"/>
      <c r="BR200" s="143"/>
      <c r="BS200" s="125"/>
      <c r="BT200" s="242"/>
      <c r="BU200" s="242"/>
      <c r="BV200" s="242"/>
      <c r="BW200" s="243"/>
      <c r="BX200" s="243"/>
    </row>
    <row r="201" spans="1:76" x14ac:dyDescent="0.25">
      <c r="A201" s="521">
        <f t="shared" si="215"/>
        <v>0</v>
      </c>
      <c r="B201" s="133"/>
      <c r="C201" s="441"/>
      <c r="D201" s="241"/>
      <c r="E201" s="263"/>
      <c r="F201" s="51"/>
      <c r="G201" s="51"/>
      <c r="H201" s="51"/>
      <c r="I201" s="51"/>
      <c r="J201" s="264"/>
      <c r="K201" s="137"/>
      <c r="L201" s="138"/>
      <c r="M201" s="138"/>
      <c r="N201" s="68"/>
      <c r="O201" s="53"/>
      <c r="P201" s="59"/>
      <c r="Q201" s="133"/>
      <c r="R201" s="133"/>
      <c r="S201" s="141"/>
      <c r="T201" s="142"/>
      <c r="U201" s="141"/>
      <c r="X201" s="143"/>
      <c r="Y201" s="125"/>
      <c r="Z201" s="51"/>
      <c r="AA201" s="51"/>
      <c r="AB201" s="37"/>
      <c r="AC201" s="37"/>
      <c r="AD201" s="239"/>
      <c r="AE201" s="66"/>
      <c r="AF201" s="126"/>
      <c r="AG201" s="43"/>
      <c r="AH201" s="140"/>
      <c r="AL201" s="235"/>
      <c r="AM201" s="139"/>
      <c r="AN201" s="139"/>
      <c r="AO201" s="139"/>
      <c r="AP201" s="48"/>
      <c r="AQ201" s="236"/>
      <c r="AR201" s="237"/>
      <c r="AS201" s="237"/>
      <c r="AT201" s="121"/>
      <c r="AU201" s="285"/>
      <c r="AV201" s="285"/>
      <c r="AW201" s="238"/>
      <c r="AX201" s="238"/>
      <c r="AY201" s="239"/>
      <c r="AZ201" s="240"/>
      <c r="BA201" s="142"/>
      <c r="BB201" s="143"/>
      <c r="BC201" s="143"/>
      <c r="BD201" s="125"/>
      <c r="BE201" s="196"/>
      <c r="BF201" s="143"/>
      <c r="BG201" s="125"/>
      <c r="BH201" s="241"/>
      <c r="BI201" s="143"/>
      <c r="BJ201" s="125"/>
      <c r="BK201" s="125"/>
      <c r="BL201" s="143"/>
      <c r="BM201" s="125"/>
      <c r="BN201" s="241"/>
      <c r="BO201" s="241"/>
      <c r="BP201" s="125"/>
      <c r="BQ201" s="125"/>
      <c r="BR201" s="143"/>
      <c r="BS201" s="125"/>
      <c r="BT201" s="242"/>
      <c r="BU201" s="242"/>
      <c r="BV201" s="242"/>
      <c r="BW201" s="243"/>
      <c r="BX201" s="243"/>
    </row>
    <row r="202" spans="1:76" x14ac:dyDescent="0.25">
      <c r="A202" s="521">
        <f t="shared" si="215"/>
        <v>0</v>
      </c>
      <c r="B202" s="133"/>
      <c r="C202" s="441"/>
      <c r="D202" s="241"/>
      <c r="E202" s="263"/>
      <c r="F202" s="51"/>
      <c r="G202" s="51"/>
      <c r="H202" s="51"/>
      <c r="I202" s="51"/>
      <c r="J202" s="264"/>
      <c r="K202" s="137"/>
      <c r="L202" s="138"/>
      <c r="M202" s="138"/>
      <c r="N202" s="68"/>
      <c r="O202" s="53"/>
      <c r="P202" s="59"/>
      <c r="Q202" s="133"/>
      <c r="R202" s="133"/>
      <c r="S202" s="141"/>
      <c r="T202" s="142"/>
      <c r="U202" s="141"/>
      <c r="X202" s="143"/>
      <c r="Y202" s="125"/>
      <c r="Z202" s="51"/>
      <c r="AA202" s="51"/>
      <c r="AB202" s="37"/>
      <c r="AC202" s="37"/>
      <c r="AD202" s="239"/>
      <c r="AE202" s="66"/>
      <c r="AF202" s="126"/>
      <c r="AG202" s="43"/>
      <c r="AH202" s="140"/>
      <c r="AL202" s="235"/>
      <c r="AM202" s="139"/>
      <c r="AN202" s="139"/>
      <c r="AO202" s="139"/>
      <c r="AP202" s="48"/>
      <c r="AQ202" s="236"/>
      <c r="AR202" s="237"/>
      <c r="AS202" s="237"/>
      <c r="AT202" s="121"/>
      <c r="AU202" s="285"/>
      <c r="AV202" s="285"/>
      <c r="AW202" s="238"/>
      <c r="AX202" s="238"/>
      <c r="AY202" s="239"/>
      <c r="AZ202" s="240"/>
      <c r="BA202" s="142"/>
      <c r="BB202" s="143"/>
      <c r="BC202" s="143"/>
      <c r="BD202" s="125"/>
      <c r="BE202" s="196"/>
      <c r="BF202" s="143"/>
      <c r="BG202" s="125"/>
      <c r="BH202" s="241"/>
      <c r="BI202" s="143"/>
      <c r="BJ202" s="125"/>
      <c r="BK202" s="125"/>
      <c r="BL202" s="143"/>
      <c r="BM202" s="125"/>
      <c r="BN202" s="241"/>
      <c r="BO202" s="241"/>
      <c r="BP202" s="125"/>
      <c r="BQ202" s="125"/>
      <c r="BR202" s="143"/>
      <c r="BS202" s="125"/>
      <c r="BT202" s="242"/>
      <c r="BU202" s="242"/>
      <c r="BV202" s="242"/>
      <c r="BW202" s="243"/>
      <c r="BX202" s="243"/>
    </row>
    <row r="203" spans="1:76" x14ac:dyDescent="0.25">
      <c r="A203" s="521">
        <f t="shared" si="215"/>
        <v>0</v>
      </c>
      <c r="B203" s="133"/>
      <c r="C203" s="441"/>
      <c r="D203" s="241"/>
      <c r="E203" s="263"/>
      <c r="F203" s="51"/>
      <c r="G203" s="51"/>
      <c r="H203" s="51"/>
      <c r="I203" s="51"/>
      <c r="J203" s="264"/>
      <c r="K203" s="137"/>
      <c r="L203" s="138"/>
      <c r="M203" s="138"/>
      <c r="N203" s="68"/>
      <c r="O203" s="53"/>
      <c r="P203" s="59"/>
      <c r="Q203" s="133"/>
      <c r="R203" s="133"/>
      <c r="S203" s="141"/>
      <c r="T203" s="142"/>
      <c r="U203" s="141"/>
      <c r="X203" s="143"/>
      <c r="Y203" s="125"/>
      <c r="Z203" s="51"/>
      <c r="AA203" s="51"/>
      <c r="AB203" s="37"/>
      <c r="AC203" s="37"/>
      <c r="AD203" s="239"/>
      <c r="AE203" s="66"/>
      <c r="AF203" s="126"/>
      <c r="AG203" s="43"/>
      <c r="AH203" s="140"/>
      <c r="AL203" s="235"/>
      <c r="AM203" s="139"/>
      <c r="AN203" s="139"/>
      <c r="AO203" s="139"/>
      <c r="AP203" s="48"/>
      <c r="AQ203" s="236"/>
      <c r="AR203" s="237"/>
      <c r="AS203" s="237"/>
      <c r="AT203" s="121"/>
      <c r="AU203" s="285"/>
      <c r="AV203" s="285"/>
      <c r="AW203" s="238"/>
      <c r="AX203" s="238"/>
      <c r="AY203" s="239"/>
      <c r="AZ203" s="240"/>
      <c r="BA203" s="142"/>
      <c r="BB203" s="143"/>
      <c r="BC203" s="143"/>
      <c r="BD203" s="125"/>
      <c r="BE203" s="196"/>
      <c r="BF203" s="143"/>
      <c r="BG203" s="125"/>
      <c r="BH203" s="241"/>
      <c r="BI203" s="143"/>
      <c r="BJ203" s="125"/>
      <c r="BK203" s="125"/>
      <c r="BL203" s="143"/>
      <c r="BM203" s="125"/>
      <c r="BN203" s="241"/>
      <c r="BO203" s="241"/>
      <c r="BP203" s="125"/>
      <c r="BQ203" s="125"/>
      <c r="BR203" s="143"/>
      <c r="BS203" s="125"/>
      <c r="BT203" s="242"/>
      <c r="BU203" s="242"/>
      <c r="BV203" s="242"/>
      <c r="BW203" s="243"/>
      <c r="BX203" s="243"/>
    </row>
    <row r="204" spans="1:76" x14ac:dyDescent="0.25">
      <c r="A204" s="521">
        <f t="shared" si="215"/>
        <v>0</v>
      </c>
      <c r="B204" s="133"/>
      <c r="C204" s="441"/>
      <c r="D204" s="241"/>
      <c r="E204" s="263"/>
      <c r="F204" s="51"/>
      <c r="G204" s="51"/>
      <c r="H204" s="51"/>
      <c r="I204" s="51"/>
      <c r="J204" s="264"/>
      <c r="K204" s="137"/>
      <c r="L204" s="138"/>
      <c r="M204" s="138"/>
      <c r="N204" s="68"/>
      <c r="O204" s="53"/>
      <c r="P204" s="59"/>
      <c r="Q204" s="133"/>
      <c r="R204" s="133"/>
      <c r="S204" s="141"/>
      <c r="T204" s="142"/>
      <c r="U204" s="141"/>
      <c r="X204" s="143"/>
      <c r="Y204" s="125"/>
      <c r="Z204" s="51"/>
      <c r="AA204" s="51"/>
      <c r="AB204" s="37"/>
      <c r="AC204" s="37"/>
      <c r="AD204" s="239"/>
      <c r="AE204" s="66"/>
      <c r="AF204" s="126"/>
      <c r="AG204" s="43"/>
      <c r="AH204" s="140"/>
      <c r="AL204" s="235"/>
      <c r="AM204" s="139"/>
      <c r="AN204" s="139"/>
      <c r="AO204" s="139"/>
      <c r="AP204" s="48"/>
      <c r="AQ204" s="236"/>
      <c r="AR204" s="237"/>
      <c r="AS204" s="237"/>
      <c r="AT204" s="121"/>
      <c r="AU204" s="285"/>
      <c r="AV204" s="285"/>
      <c r="AW204" s="238"/>
      <c r="AX204" s="238"/>
      <c r="AY204" s="239"/>
      <c r="AZ204" s="240"/>
      <c r="BA204" s="142"/>
      <c r="BB204" s="143"/>
      <c r="BC204" s="143"/>
      <c r="BD204" s="125"/>
      <c r="BE204" s="196"/>
      <c r="BF204" s="143"/>
      <c r="BG204" s="125"/>
      <c r="BH204" s="241"/>
      <c r="BI204" s="143"/>
      <c r="BJ204" s="125"/>
      <c r="BK204" s="125"/>
      <c r="BL204" s="143"/>
      <c r="BM204" s="125"/>
      <c r="BN204" s="241"/>
      <c r="BO204" s="241"/>
      <c r="BP204" s="125"/>
      <c r="BQ204" s="125"/>
      <c r="BR204" s="143"/>
      <c r="BS204" s="125"/>
      <c r="BT204" s="242"/>
      <c r="BU204" s="242"/>
      <c r="BV204" s="242"/>
      <c r="BW204" s="243"/>
      <c r="BX204" s="243"/>
    </row>
    <row r="205" spans="1:76" x14ac:dyDescent="0.25">
      <c r="A205" s="521">
        <f t="shared" si="215"/>
        <v>0</v>
      </c>
      <c r="B205" s="133"/>
      <c r="C205" s="441"/>
      <c r="D205" s="241"/>
      <c r="E205" s="263"/>
      <c r="F205" s="51"/>
      <c r="G205" s="51"/>
      <c r="H205" s="51"/>
      <c r="I205" s="51"/>
      <c r="J205" s="264"/>
      <c r="K205" s="137"/>
      <c r="L205" s="138"/>
      <c r="M205" s="138"/>
      <c r="N205" s="68"/>
      <c r="O205" s="53"/>
      <c r="P205" s="59"/>
      <c r="Q205" s="133"/>
      <c r="R205" s="133"/>
      <c r="S205" s="141"/>
      <c r="T205" s="142"/>
      <c r="U205" s="141"/>
      <c r="X205" s="143"/>
      <c r="Y205" s="125"/>
      <c r="Z205" s="51"/>
      <c r="AA205" s="51"/>
      <c r="AB205" s="37"/>
      <c r="AC205" s="37"/>
      <c r="AD205" s="239"/>
      <c r="AE205" s="66"/>
      <c r="AF205" s="126"/>
      <c r="AG205" s="43"/>
      <c r="AH205" s="140"/>
      <c r="AL205" s="235"/>
      <c r="AM205" s="139"/>
      <c r="AN205" s="139"/>
      <c r="AO205" s="139"/>
      <c r="AP205" s="48"/>
      <c r="AQ205" s="236"/>
      <c r="AR205" s="237"/>
      <c r="AS205" s="237"/>
      <c r="AT205" s="121"/>
      <c r="AU205" s="285"/>
      <c r="AV205" s="285"/>
      <c r="AW205" s="238"/>
      <c r="AX205" s="238"/>
      <c r="AY205" s="239"/>
      <c r="AZ205" s="240"/>
      <c r="BA205" s="142"/>
      <c r="BB205" s="143"/>
      <c r="BC205" s="143"/>
      <c r="BD205" s="125"/>
      <c r="BE205" s="196"/>
      <c r="BF205" s="143"/>
      <c r="BG205" s="125"/>
      <c r="BH205" s="241"/>
      <c r="BI205" s="143"/>
      <c r="BJ205" s="125"/>
      <c r="BK205" s="125"/>
      <c r="BL205" s="143"/>
      <c r="BM205" s="125"/>
      <c r="BN205" s="241"/>
      <c r="BO205" s="241"/>
      <c r="BP205" s="125"/>
      <c r="BQ205" s="125"/>
      <c r="BR205" s="143"/>
      <c r="BS205" s="125"/>
      <c r="BT205" s="242"/>
      <c r="BU205" s="242"/>
      <c r="BV205" s="242"/>
      <c r="BW205" s="243"/>
      <c r="BX205" s="243"/>
    </row>
    <row r="206" spans="1:76" x14ac:dyDescent="0.25">
      <c r="A206" s="521">
        <f t="shared" si="215"/>
        <v>0</v>
      </c>
      <c r="B206" s="133"/>
      <c r="C206" s="441"/>
      <c r="D206" s="241"/>
      <c r="E206" s="263"/>
      <c r="F206" s="51"/>
      <c r="G206" s="51"/>
      <c r="H206" s="51"/>
      <c r="I206" s="51"/>
      <c r="J206" s="264"/>
      <c r="K206" s="137"/>
      <c r="L206" s="138"/>
      <c r="M206" s="138"/>
      <c r="N206" s="68"/>
      <c r="O206" s="53"/>
      <c r="P206" s="59"/>
      <c r="Q206" s="133"/>
      <c r="R206" s="133"/>
      <c r="S206" s="141"/>
      <c r="T206" s="142"/>
      <c r="U206" s="141"/>
      <c r="X206" s="143"/>
      <c r="Y206" s="125"/>
      <c r="Z206" s="51"/>
      <c r="AA206" s="51"/>
      <c r="AB206" s="37"/>
      <c r="AC206" s="37"/>
      <c r="AD206" s="239"/>
      <c r="AE206" s="66"/>
      <c r="AF206" s="126"/>
      <c r="AG206" s="43"/>
      <c r="AH206" s="140"/>
      <c r="AL206" s="235"/>
      <c r="AM206" s="139"/>
      <c r="AN206" s="139"/>
      <c r="AO206" s="139"/>
      <c r="AP206" s="48"/>
      <c r="AQ206" s="236"/>
      <c r="AR206" s="237"/>
      <c r="AS206" s="237"/>
      <c r="AT206" s="121"/>
      <c r="AU206" s="285"/>
      <c r="AV206" s="285"/>
      <c r="AW206" s="238"/>
      <c r="AX206" s="238"/>
      <c r="AY206" s="239"/>
      <c r="AZ206" s="240"/>
      <c r="BA206" s="142"/>
      <c r="BB206" s="143"/>
      <c r="BC206" s="143"/>
      <c r="BD206" s="125"/>
      <c r="BE206" s="196"/>
      <c r="BF206" s="143"/>
      <c r="BG206" s="125"/>
      <c r="BH206" s="241"/>
      <c r="BI206" s="143"/>
      <c r="BJ206" s="125"/>
      <c r="BK206" s="125"/>
      <c r="BL206" s="143"/>
      <c r="BM206" s="125"/>
      <c r="BN206" s="241"/>
      <c r="BO206" s="241"/>
      <c r="BP206" s="125"/>
      <c r="BQ206" s="125"/>
      <c r="BR206" s="143"/>
      <c r="BS206" s="125"/>
      <c r="BT206" s="242"/>
      <c r="BU206" s="242"/>
      <c r="BV206" s="242"/>
      <c r="BW206" s="243"/>
      <c r="BX206" s="243"/>
    </row>
    <row r="207" spans="1:76" x14ac:dyDescent="0.25">
      <c r="A207" s="521">
        <f t="shared" si="215"/>
        <v>0</v>
      </c>
      <c r="B207" s="133"/>
      <c r="C207" s="441"/>
      <c r="D207" s="241"/>
      <c r="E207" s="263"/>
      <c r="F207" s="51"/>
      <c r="G207" s="51"/>
      <c r="H207" s="51"/>
      <c r="I207" s="51"/>
      <c r="J207" s="264"/>
      <c r="K207" s="137"/>
      <c r="L207" s="138"/>
      <c r="M207" s="138"/>
      <c r="N207" s="68"/>
      <c r="O207" s="53"/>
      <c r="P207" s="59"/>
      <c r="Q207" s="133"/>
      <c r="R207" s="133"/>
      <c r="S207" s="141"/>
      <c r="T207" s="142"/>
      <c r="U207" s="141"/>
      <c r="X207" s="143"/>
      <c r="Y207" s="125"/>
      <c r="Z207" s="51"/>
      <c r="AA207" s="51"/>
      <c r="AB207" s="37"/>
      <c r="AC207" s="37"/>
      <c r="AD207" s="239"/>
      <c r="AE207" s="66"/>
      <c r="AF207" s="126"/>
      <c r="AG207" s="43"/>
      <c r="AH207" s="140"/>
      <c r="AL207" s="235"/>
      <c r="AM207" s="139"/>
      <c r="AN207" s="139"/>
      <c r="AO207" s="139"/>
      <c r="AP207" s="48"/>
      <c r="AQ207" s="236"/>
      <c r="AR207" s="237"/>
      <c r="AS207" s="237"/>
      <c r="AT207" s="121"/>
      <c r="AU207" s="285"/>
      <c r="AV207" s="285"/>
      <c r="AW207" s="238"/>
      <c r="AX207" s="238"/>
      <c r="AY207" s="239"/>
      <c r="AZ207" s="240"/>
      <c r="BA207" s="142"/>
      <c r="BB207" s="143"/>
      <c r="BC207" s="143"/>
      <c r="BD207" s="125"/>
      <c r="BE207" s="196"/>
      <c r="BF207" s="143"/>
      <c r="BG207" s="125"/>
      <c r="BH207" s="241"/>
      <c r="BI207" s="143"/>
      <c r="BJ207" s="125"/>
      <c r="BK207" s="125"/>
      <c r="BL207" s="143"/>
      <c r="BM207" s="125"/>
      <c r="BN207" s="241"/>
      <c r="BO207" s="241"/>
      <c r="BP207" s="125"/>
      <c r="BQ207" s="125"/>
      <c r="BR207" s="143"/>
      <c r="BS207" s="125"/>
      <c r="BT207" s="242"/>
      <c r="BU207" s="242"/>
      <c r="BV207" s="242"/>
      <c r="BW207" s="243"/>
      <c r="BX207" s="243"/>
    </row>
    <row r="208" spans="1:76" x14ac:dyDescent="0.25">
      <c r="A208" s="521">
        <f t="shared" si="215"/>
        <v>0</v>
      </c>
      <c r="B208" s="133"/>
      <c r="C208" s="441"/>
      <c r="D208" s="241"/>
      <c r="E208" s="263"/>
      <c r="F208" s="51"/>
      <c r="G208" s="51"/>
      <c r="H208" s="51"/>
      <c r="I208" s="51"/>
      <c r="J208" s="264"/>
      <c r="K208" s="137"/>
      <c r="L208" s="138"/>
      <c r="M208" s="138"/>
      <c r="N208" s="68"/>
      <c r="O208" s="53"/>
      <c r="P208" s="59"/>
      <c r="Q208" s="133"/>
      <c r="R208" s="133"/>
      <c r="S208" s="141"/>
      <c r="T208" s="142"/>
      <c r="U208" s="141"/>
      <c r="X208" s="143"/>
      <c r="Y208" s="125"/>
      <c r="Z208" s="51"/>
      <c r="AA208" s="51"/>
      <c r="AB208" s="37"/>
      <c r="AC208" s="37"/>
      <c r="AD208" s="239"/>
      <c r="AE208" s="66"/>
      <c r="AF208" s="126"/>
      <c r="AG208" s="43"/>
      <c r="AH208" s="140"/>
      <c r="AL208" s="235"/>
      <c r="AM208" s="139"/>
      <c r="AN208" s="139"/>
      <c r="AO208" s="139"/>
      <c r="AP208" s="48"/>
      <c r="AQ208" s="236"/>
      <c r="AR208" s="237"/>
      <c r="AS208" s="237"/>
      <c r="AT208" s="121"/>
      <c r="AU208" s="285"/>
      <c r="AV208" s="285"/>
      <c r="AW208" s="238"/>
      <c r="AX208" s="238"/>
      <c r="AY208" s="239"/>
      <c r="AZ208" s="240"/>
      <c r="BA208" s="142"/>
      <c r="BB208" s="143"/>
      <c r="BC208" s="143"/>
      <c r="BD208" s="125"/>
      <c r="BE208" s="196"/>
      <c r="BF208" s="143"/>
      <c r="BG208" s="125"/>
      <c r="BH208" s="241"/>
      <c r="BI208" s="143"/>
      <c r="BJ208" s="125"/>
      <c r="BK208" s="125"/>
      <c r="BL208" s="143"/>
      <c r="BM208" s="125"/>
      <c r="BN208" s="241"/>
      <c r="BO208" s="241"/>
      <c r="BP208" s="125"/>
      <c r="BQ208" s="125"/>
      <c r="BR208" s="143"/>
      <c r="BS208" s="125"/>
      <c r="BT208" s="242"/>
      <c r="BU208" s="242"/>
      <c r="BV208" s="242"/>
      <c r="BW208" s="243"/>
      <c r="BX208" s="243"/>
    </row>
    <row r="209" spans="1:76" x14ac:dyDescent="0.25">
      <c r="A209" s="521">
        <f t="shared" si="215"/>
        <v>0</v>
      </c>
      <c r="B209" s="133"/>
      <c r="C209" s="441"/>
      <c r="D209" s="241"/>
      <c r="E209" s="263"/>
      <c r="F209" s="51"/>
      <c r="G209" s="51"/>
      <c r="H209" s="51"/>
      <c r="I209" s="51"/>
      <c r="J209" s="264"/>
      <c r="K209" s="137"/>
      <c r="L209" s="138"/>
      <c r="M209" s="138"/>
      <c r="N209" s="68"/>
      <c r="O209" s="53"/>
      <c r="P209" s="59"/>
      <c r="Q209" s="133"/>
      <c r="R209" s="133"/>
      <c r="S209" s="141"/>
      <c r="T209" s="142"/>
      <c r="U209" s="141"/>
      <c r="X209" s="143"/>
      <c r="Y209" s="125"/>
      <c r="Z209" s="51"/>
      <c r="AA209" s="51"/>
      <c r="AB209" s="37"/>
      <c r="AC209" s="37"/>
      <c r="AD209" s="239"/>
      <c r="AE209" s="66"/>
      <c r="AF209" s="126"/>
      <c r="AG209" s="43"/>
      <c r="AH209" s="140"/>
      <c r="AL209" s="235"/>
      <c r="AM209" s="139"/>
      <c r="AN209" s="139"/>
      <c r="AO209" s="139"/>
      <c r="AP209" s="48"/>
      <c r="AQ209" s="236"/>
      <c r="AR209" s="237"/>
      <c r="AS209" s="237"/>
      <c r="AT209" s="121"/>
      <c r="AU209" s="285"/>
      <c r="AV209" s="285"/>
      <c r="AW209" s="238"/>
      <c r="AX209" s="238"/>
      <c r="AY209" s="239"/>
      <c r="AZ209" s="240"/>
      <c r="BA209" s="142"/>
      <c r="BB209" s="143"/>
      <c r="BC209" s="143"/>
      <c r="BD209" s="125"/>
      <c r="BE209" s="196"/>
      <c r="BF209" s="143"/>
      <c r="BG209" s="125"/>
      <c r="BH209" s="241"/>
      <c r="BI209" s="143"/>
      <c r="BJ209" s="125"/>
      <c r="BK209" s="125"/>
      <c r="BL209" s="143"/>
      <c r="BM209" s="125"/>
      <c r="BN209" s="241"/>
      <c r="BO209" s="241"/>
      <c r="BP209" s="125"/>
      <c r="BQ209" s="125"/>
      <c r="BR209" s="143"/>
      <c r="BS209" s="125"/>
      <c r="BT209" s="242"/>
      <c r="BU209" s="242"/>
      <c r="BV209" s="242"/>
      <c r="BW209" s="243"/>
      <c r="BX209" s="243"/>
    </row>
    <row r="210" spans="1:76" x14ac:dyDescent="0.25">
      <c r="A210" s="521">
        <f t="shared" si="215"/>
        <v>0</v>
      </c>
      <c r="B210" s="133"/>
      <c r="C210" s="441"/>
      <c r="D210" s="241"/>
      <c r="E210" s="263"/>
      <c r="F210" s="51"/>
      <c r="G210" s="51"/>
      <c r="H210" s="51"/>
      <c r="I210" s="51"/>
      <c r="J210" s="264"/>
      <c r="K210" s="137"/>
      <c r="L210" s="138"/>
      <c r="M210" s="138"/>
      <c r="N210" s="68"/>
      <c r="O210" s="53"/>
      <c r="P210" s="59"/>
      <c r="Q210" s="133"/>
      <c r="R210" s="133"/>
      <c r="S210" s="141"/>
      <c r="T210" s="142"/>
      <c r="U210" s="141"/>
      <c r="X210" s="143"/>
      <c r="Y210" s="125"/>
      <c r="Z210" s="51"/>
      <c r="AA210" s="51"/>
      <c r="AB210" s="37"/>
      <c r="AC210" s="37"/>
      <c r="AD210" s="239"/>
      <c r="AE210" s="66"/>
      <c r="AF210" s="126"/>
      <c r="AG210" s="43"/>
      <c r="AH210" s="140"/>
      <c r="AL210" s="235"/>
      <c r="AM210" s="139"/>
      <c r="AN210" s="139"/>
      <c r="AO210" s="139"/>
      <c r="AP210" s="48"/>
      <c r="AQ210" s="236"/>
      <c r="AR210" s="237"/>
      <c r="AS210" s="237"/>
      <c r="AT210" s="121"/>
      <c r="AU210" s="285"/>
      <c r="AV210" s="285"/>
      <c r="AW210" s="238"/>
      <c r="AX210" s="238"/>
      <c r="AY210" s="239"/>
      <c r="AZ210" s="240"/>
      <c r="BA210" s="142"/>
      <c r="BB210" s="143"/>
      <c r="BC210" s="143"/>
      <c r="BD210" s="125"/>
      <c r="BE210" s="196"/>
      <c r="BF210" s="143"/>
      <c r="BG210" s="125"/>
      <c r="BH210" s="241"/>
      <c r="BI210" s="143"/>
      <c r="BJ210" s="125"/>
      <c r="BK210" s="125"/>
      <c r="BL210" s="143"/>
      <c r="BM210" s="125"/>
      <c r="BN210" s="241"/>
      <c r="BO210" s="241"/>
      <c r="BP210" s="125"/>
      <c r="BQ210" s="125"/>
      <c r="BR210" s="143"/>
      <c r="BS210" s="125"/>
      <c r="BT210" s="242"/>
      <c r="BU210" s="242"/>
      <c r="BV210" s="242"/>
      <c r="BW210" s="243"/>
      <c r="BX210" s="243"/>
    </row>
    <row r="211" spans="1:76" x14ac:dyDescent="0.25">
      <c r="A211" s="521">
        <f t="shared" si="215"/>
        <v>0</v>
      </c>
      <c r="B211" s="133"/>
      <c r="C211" s="441"/>
      <c r="D211" s="241"/>
      <c r="E211" s="263"/>
      <c r="F211" s="51"/>
      <c r="G211" s="51"/>
      <c r="H211" s="51"/>
      <c r="I211" s="51"/>
      <c r="J211" s="264"/>
      <c r="K211" s="137"/>
      <c r="L211" s="138"/>
      <c r="M211" s="138"/>
      <c r="N211" s="68"/>
      <c r="O211" s="53"/>
      <c r="P211" s="59"/>
      <c r="Q211" s="133"/>
      <c r="R211" s="133"/>
      <c r="S211" s="141"/>
      <c r="T211" s="142"/>
      <c r="U211" s="141"/>
      <c r="X211" s="143"/>
      <c r="Y211" s="125"/>
      <c r="Z211" s="51"/>
      <c r="AA211" s="51"/>
      <c r="AB211" s="37"/>
      <c r="AC211" s="37"/>
      <c r="AD211" s="239"/>
      <c r="AE211" s="66"/>
      <c r="AF211" s="126"/>
      <c r="AG211" s="43"/>
      <c r="AH211" s="140"/>
      <c r="AL211" s="235"/>
      <c r="AM211" s="139"/>
      <c r="AN211" s="139"/>
      <c r="AO211" s="139"/>
      <c r="AP211" s="48"/>
      <c r="AQ211" s="236"/>
      <c r="AR211" s="237"/>
      <c r="AS211" s="237"/>
      <c r="AT211" s="121"/>
      <c r="AU211" s="285"/>
      <c r="AV211" s="285"/>
      <c r="AW211" s="238"/>
      <c r="AX211" s="238"/>
      <c r="AY211" s="239"/>
      <c r="AZ211" s="240"/>
      <c r="BA211" s="142"/>
      <c r="BB211" s="143"/>
      <c r="BC211" s="143"/>
      <c r="BD211" s="125"/>
      <c r="BE211" s="196"/>
      <c r="BF211" s="143"/>
      <c r="BG211" s="125"/>
      <c r="BH211" s="241"/>
      <c r="BI211" s="143"/>
      <c r="BJ211" s="125"/>
      <c r="BK211" s="125"/>
      <c r="BL211" s="143"/>
      <c r="BM211" s="125"/>
      <c r="BN211" s="241"/>
      <c r="BO211" s="241"/>
      <c r="BP211" s="125"/>
      <c r="BQ211" s="125"/>
      <c r="BR211" s="143"/>
      <c r="BS211" s="125"/>
      <c r="BT211" s="242"/>
      <c r="BU211" s="242"/>
      <c r="BV211" s="242"/>
      <c r="BW211" s="243"/>
      <c r="BX211" s="243"/>
    </row>
    <row r="212" spans="1:76" x14ac:dyDescent="0.25">
      <c r="A212" s="521">
        <f t="shared" si="215"/>
        <v>0</v>
      </c>
      <c r="B212" s="133"/>
      <c r="C212" s="441"/>
      <c r="D212" s="241"/>
      <c r="E212" s="263"/>
      <c r="F212" s="51"/>
      <c r="G212" s="51"/>
      <c r="H212" s="51"/>
      <c r="I212" s="51"/>
      <c r="J212" s="264"/>
      <c r="K212" s="137"/>
      <c r="L212" s="138"/>
      <c r="M212" s="138"/>
      <c r="N212" s="68"/>
      <c r="O212" s="53"/>
      <c r="P212" s="59"/>
      <c r="Q212" s="133"/>
      <c r="R212" s="133"/>
      <c r="S212" s="141"/>
      <c r="T212" s="142"/>
      <c r="U212" s="141"/>
      <c r="X212" s="143"/>
      <c r="Y212" s="125"/>
      <c r="Z212" s="51"/>
      <c r="AA212" s="51"/>
      <c r="AB212" s="37"/>
      <c r="AC212" s="37"/>
      <c r="AD212" s="239"/>
      <c r="AE212" s="66"/>
      <c r="AF212" s="126"/>
      <c r="AG212" s="43"/>
      <c r="AH212" s="140"/>
      <c r="AL212" s="235"/>
      <c r="AM212" s="139"/>
      <c r="AN212" s="139"/>
      <c r="AO212" s="139"/>
      <c r="AP212" s="48"/>
      <c r="AQ212" s="236"/>
      <c r="AR212" s="237"/>
      <c r="AS212" s="237"/>
      <c r="AT212" s="121"/>
      <c r="AU212" s="285"/>
      <c r="AV212" s="285"/>
      <c r="AW212" s="238"/>
      <c r="AX212" s="238"/>
      <c r="AY212" s="239"/>
      <c r="AZ212" s="240"/>
      <c r="BA212" s="142"/>
      <c r="BB212" s="143"/>
      <c r="BC212" s="143"/>
      <c r="BD212" s="125"/>
      <c r="BE212" s="196"/>
      <c r="BF212" s="143"/>
      <c r="BG212" s="125"/>
      <c r="BH212" s="241"/>
      <c r="BI212" s="143"/>
      <c r="BJ212" s="125"/>
      <c r="BK212" s="125"/>
      <c r="BL212" s="143"/>
      <c r="BM212" s="125"/>
      <c r="BN212" s="241"/>
      <c r="BO212" s="241"/>
      <c r="BP212" s="125"/>
      <c r="BQ212" s="125"/>
      <c r="BR212" s="143"/>
      <c r="BS212" s="125"/>
      <c r="BT212" s="242"/>
      <c r="BU212" s="242"/>
      <c r="BV212" s="242"/>
      <c r="BW212" s="243"/>
      <c r="BX212" s="243"/>
    </row>
    <row r="213" spans="1:76" x14ac:dyDescent="0.25">
      <c r="A213" s="521">
        <f t="shared" si="215"/>
        <v>0</v>
      </c>
      <c r="B213" s="133"/>
      <c r="C213" s="441"/>
      <c r="D213" s="241"/>
      <c r="E213" s="263"/>
      <c r="F213" s="51"/>
      <c r="G213" s="51"/>
      <c r="H213" s="51"/>
      <c r="I213" s="51"/>
      <c r="J213" s="264"/>
      <c r="K213" s="137"/>
      <c r="L213" s="138"/>
      <c r="M213" s="138"/>
      <c r="N213" s="68"/>
      <c r="O213" s="53"/>
      <c r="P213" s="59"/>
      <c r="Q213" s="133"/>
      <c r="R213" s="133"/>
      <c r="S213" s="141"/>
      <c r="T213" s="142"/>
      <c r="U213" s="141"/>
      <c r="X213" s="143"/>
      <c r="Y213" s="125"/>
      <c r="Z213" s="51"/>
      <c r="AA213" s="51"/>
      <c r="AB213" s="37"/>
      <c r="AC213" s="37"/>
      <c r="AD213" s="239"/>
      <c r="AE213" s="66"/>
      <c r="AF213" s="126"/>
      <c r="AG213" s="43"/>
      <c r="AH213" s="140"/>
      <c r="AL213" s="235"/>
      <c r="AM213" s="139"/>
      <c r="AN213" s="139"/>
      <c r="AO213" s="139"/>
      <c r="AP213" s="48"/>
      <c r="AQ213" s="236"/>
      <c r="AR213" s="237"/>
      <c r="AS213" s="237"/>
      <c r="AT213" s="121"/>
      <c r="AU213" s="285"/>
      <c r="AV213" s="285"/>
      <c r="AW213" s="238"/>
      <c r="AX213" s="238"/>
      <c r="AY213" s="239"/>
      <c r="AZ213" s="240"/>
      <c r="BA213" s="142"/>
      <c r="BB213" s="143"/>
      <c r="BC213" s="143"/>
      <c r="BD213" s="125"/>
      <c r="BE213" s="196"/>
      <c r="BF213" s="143"/>
      <c r="BG213" s="125"/>
      <c r="BH213" s="241"/>
      <c r="BI213" s="143"/>
      <c r="BJ213" s="125"/>
      <c r="BK213" s="125"/>
      <c r="BL213" s="143"/>
      <c r="BM213" s="125"/>
      <c r="BN213" s="241"/>
      <c r="BO213" s="241"/>
      <c r="BP213" s="125"/>
      <c r="BQ213" s="125"/>
      <c r="BR213" s="143"/>
      <c r="BS213" s="125"/>
      <c r="BT213" s="242"/>
      <c r="BU213" s="242"/>
      <c r="BV213" s="242"/>
      <c r="BW213" s="243"/>
      <c r="BX213" s="243"/>
    </row>
    <row r="214" spans="1:76" x14ac:dyDescent="0.25">
      <c r="A214" s="521">
        <f t="shared" si="215"/>
        <v>0</v>
      </c>
      <c r="B214" s="133"/>
      <c r="C214" s="441"/>
      <c r="D214" s="241"/>
      <c r="E214" s="263"/>
      <c r="F214" s="51"/>
      <c r="G214" s="51"/>
      <c r="H214" s="51"/>
      <c r="I214" s="51"/>
      <c r="J214" s="264"/>
      <c r="K214" s="137"/>
      <c r="L214" s="138"/>
      <c r="M214" s="138"/>
      <c r="N214" s="68"/>
      <c r="O214" s="53"/>
      <c r="P214" s="59"/>
      <c r="Q214" s="133"/>
      <c r="R214" s="133"/>
      <c r="S214" s="141"/>
      <c r="T214" s="142"/>
      <c r="U214" s="141"/>
      <c r="X214" s="143"/>
      <c r="Y214" s="125"/>
      <c r="Z214" s="51"/>
      <c r="AA214" s="51"/>
      <c r="AB214" s="37"/>
      <c r="AC214" s="37"/>
      <c r="AD214" s="239"/>
      <c r="AE214" s="66"/>
      <c r="AF214" s="126"/>
      <c r="AG214" s="43"/>
      <c r="AH214" s="140"/>
      <c r="AL214" s="235"/>
      <c r="AM214" s="139"/>
      <c r="AN214" s="139"/>
      <c r="AO214" s="139"/>
      <c r="AP214" s="48"/>
      <c r="AQ214" s="236"/>
      <c r="AR214" s="237"/>
      <c r="AS214" s="237"/>
      <c r="AT214" s="121"/>
      <c r="AU214" s="285"/>
      <c r="AV214" s="285"/>
      <c r="AW214" s="238"/>
      <c r="AX214" s="238"/>
      <c r="AY214" s="239"/>
      <c r="AZ214" s="240"/>
      <c r="BA214" s="142"/>
      <c r="BB214" s="143"/>
      <c r="BC214" s="143"/>
      <c r="BD214" s="125"/>
      <c r="BE214" s="196"/>
      <c r="BF214" s="143"/>
      <c r="BG214" s="125"/>
      <c r="BH214" s="241"/>
      <c r="BI214" s="143"/>
      <c r="BJ214" s="125"/>
      <c r="BK214" s="125"/>
      <c r="BL214" s="143"/>
      <c r="BM214" s="125"/>
      <c r="BN214" s="241"/>
      <c r="BO214" s="241"/>
      <c r="BP214" s="125"/>
      <c r="BQ214" s="125"/>
      <c r="BR214" s="143"/>
      <c r="BS214" s="125"/>
      <c r="BT214" s="242"/>
      <c r="BU214" s="242"/>
      <c r="BV214" s="242"/>
      <c r="BW214" s="243"/>
      <c r="BX214" s="243"/>
    </row>
    <row r="215" spans="1:76" x14ac:dyDescent="0.25">
      <c r="A215" s="521">
        <f t="shared" si="215"/>
        <v>0</v>
      </c>
      <c r="B215" s="133"/>
      <c r="C215" s="441"/>
      <c r="D215" s="241"/>
      <c r="E215" s="263"/>
      <c r="F215" s="51"/>
      <c r="G215" s="51"/>
      <c r="H215" s="51"/>
      <c r="I215" s="51"/>
      <c r="J215" s="264"/>
      <c r="K215" s="137"/>
      <c r="L215" s="138"/>
      <c r="M215" s="138"/>
      <c r="N215" s="68"/>
      <c r="O215" s="53"/>
      <c r="P215" s="59"/>
      <c r="Q215" s="133"/>
      <c r="R215" s="133"/>
      <c r="S215" s="141"/>
      <c r="T215" s="142"/>
      <c r="U215" s="141"/>
      <c r="X215" s="143"/>
      <c r="Y215" s="125"/>
      <c r="Z215" s="51"/>
      <c r="AA215" s="51"/>
      <c r="AB215" s="37"/>
      <c r="AC215" s="37"/>
      <c r="AD215" s="239"/>
      <c r="AE215" s="66"/>
      <c r="AF215" s="126"/>
      <c r="AG215" s="43"/>
      <c r="AH215" s="140"/>
      <c r="AL215" s="235"/>
      <c r="AM215" s="139"/>
      <c r="AN215" s="139"/>
      <c r="AO215" s="139"/>
      <c r="AP215" s="48"/>
      <c r="AQ215" s="236"/>
      <c r="AR215" s="237"/>
      <c r="AS215" s="237"/>
      <c r="AT215" s="121"/>
      <c r="AU215" s="285"/>
      <c r="AV215" s="285"/>
      <c r="AW215" s="238"/>
      <c r="AX215" s="238"/>
      <c r="AY215" s="239"/>
      <c r="AZ215" s="240"/>
      <c r="BA215" s="142"/>
      <c r="BB215" s="143"/>
      <c r="BC215" s="143"/>
      <c r="BD215" s="125"/>
      <c r="BE215" s="196"/>
      <c r="BF215" s="143"/>
      <c r="BG215" s="125"/>
      <c r="BH215" s="241"/>
      <c r="BI215" s="143"/>
      <c r="BJ215" s="125"/>
      <c r="BK215" s="125"/>
      <c r="BL215" s="143"/>
      <c r="BM215" s="125"/>
      <c r="BN215" s="241"/>
      <c r="BO215" s="241"/>
      <c r="BP215" s="125"/>
      <c r="BQ215" s="125"/>
      <c r="BR215" s="143"/>
      <c r="BS215" s="125"/>
      <c r="BT215" s="242"/>
      <c r="BU215" s="242"/>
      <c r="BV215" s="242"/>
      <c r="BW215" s="243"/>
      <c r="BX215" s="243"/>
    </row>
    <row r="216" spans="1:76" x14ac:dyDescent="0.25">
      <c r="A216" s="521">
        <f t="shared" si="215"/>
        <v>0</v>
      </c>
      <c r="B216" s="133"/>
      <c r="C216" s="441"/>
      <c r="D216" s="241"/>
      <c r="E216" s="263"/>
      <c r="F216" s="51"/>
      <c r="G216" s="51"/>
      <c r="H216" s="51"/>
      <c r="I216" s="51"/>
      <c r="J216" s="264"/>
      <c r="K216" s="137"/>
      <c r="L216" s="138"/>
      <c r="M216" s="138"/>
      <c r="N216" s="68"/>
      <c r="O216" s="53"/>
      <c r="P216" s="59"/>
      <c r="Q216" s="133"/>
      <c r="R216" s="133"/>
      <c r="S216" s="141"/>
      <c r="T216" s="142"/>
      <c r="U216" s="141"/>
      <c r="X216" s="143"/>
      <c r="Y216" s="125"/>
      <c r="Z216" s="51"/>
      <c r="AA216" s="51"/>
      <c r="AB216" s="37"/>
      <c r="AC216" s="37"/>
      <c r="AD216" s="239"/>
      <c r="AE216" s="66"/>
      <c r="AF216" s="126"/>
      <c r="AG216" s="43"/>
      <c r="AH216" s="140"/>
      <c r="AL216" s="235"/>
      <c r="AM216" s="139"/>
      <c r="AN216" s="139"/>
      <c r="AO216" s="139"/>
      <c r="AP216" s="48"/>
      <c r="AQ216" s="236"/>
      <c r="AR216" s="237"/>
      <c r="AS216" s="237"/>
      <c r="AT216" s="121"/>
      <c r="AU216" s="285"/>
      <c r="AV216" s="285"/>
      <c r="AW216" s="238"/>
      <c r="AX216" s="238"/>
      <c r="AY216" s="239"/>
      <c r="AZ216" s="240"/>
      <c r="BA216" s="142"/>
      <c r="BB216" s="143"/>
      <c r="BC216" s="143"/>
      <c r="BD216" s="125"/>
      <c r="BE216" s="196"/>
      <c r="BF216" s="143"/>
      <c r="BG216" s="125"/>
      <c r="BH216" s="241"/>
      <c r="BI216" s="143"/>
      <c r="BJ216" s="125"/>
      <c r="BK216" s="125"/>
      <c r="BL216" s="143"/>
      <c r="BM216" s="125"/>
      <c r="BN216" s="241"/>
      <c r="BO216" s="241"/>
      <c r="BP216" s="125"/>
      <c r="BQ216" s="125"/>
      <c r="BR216" s="143"/>
      <c r="BS216" s="125"/>
      <c r="BT216" s="242"/>
      <c r="BU216" s="242"/>
      <c r="BV216" s="242"/>
      <c r="BW216" s="243"/>
      <c r="BX216" s="243"/>
    </row>
    <row r="217" spans="1:76" x14ac:dyDescent="0.25">
      <c r="A217" s="521">
        <f t="shared" si="215"/>
        <v>0</v>
      </c>
      <c r="B217" s="133"/>
      <c r="C217" s="441"/>
      <c r="D217" s="241"/>
      <c r="E217" s="263"/>
      <c r="F217" s="51"/>
      <c r="G217" s="51"/>
      <c r="H217" s="51"/>
      <c r="I217" s="51"/>
      <c r="J217" s="264"/>
      <c r="K217" s="137"/>
      <c r="L217" s="138"/>
      <c r="M217" s="138"/>
      <c r="N217" s="68"/>
      <c r="O217" s="53"/>
      <c r="P217" s="59"/>
      <c r="Q217" s="133"/>
      <c r="R217" s="133"/>
      <c r="S217" s="141"/>
      <c r="T217" s="142"/>
      <c r="U217" s="141"/>
      <c r="X217" s="143"/>
      <c r="Y217" s="125"/>
      <c r="Z217" s="51"/>
      <c r="AA217" s="51"/>
      <c r="AB217" s="37"/>
      <c r="AC217" s="37"/>
      <c r="AD217" s="239"/>
      <c r="AE217" s="66"/>
      <c r="AF217" s="126"/>
      <c r="AG217" s="43"/>
      <c r="AH217" s="140"/>
      <c r="AL217" s="235"/>
      <c r="AM217" s="139"/>
      <c r="AN217" s="139"/>
      <c r="AO217" s="139"/>
      <c r="AP217" s="48"/>
      <c r="AQ217" s="236"/>
      <c r="AR217" s="237"/>
      <c r="AS217" s="237"/>
      <c r="AT217" s="121"/>
      <c r="AU217" s="285"/>
      <c r="AV217" s="285"/>
      <c r="AW217" s="238"/>
      <c r="AX217" s="238"/>
      <c r="AY217" s="239"/>
      <c r="AZ217" s="240"/>
      <c r="BA217" s="142"/>
      <c r="BB217" s="143"/>
      <c r="BC217" s="143"/>
      <c r="BD217" s="125"/>
      <c r="BE217" s="196"/>
      <c r="BF217" s="143"/>
      <c r="BG217" s="125"/>
      <c r="BH217" s="241"/>
      <c r="BI217" s="143"/>
      <c r="BJ217" s="125"/>
      <c r="BK217" s="125"/>
      <c r="BL217" s="143"/>
      <c r="BM217" s="125"/>
      <c r="BN217" s="241"/>
      <c r="BO217" s="241"/>
      <c r="BP217" s="125"/>
      <c r="BQ217" s="125"/>
      <c r="BR217" s="143"/>
      <c r="BS217" s="125"/>
      <c r="BT217" s="242"/>
      <c r="BU217" s="242"/>
      <c r="BV217" s="242"/>
      <c r="BW217" s="243"/>
      <c r="BX217" s="243"/>
    </row>
    <row r="218" spans="1:76" x14ac:dyDescent="0.25">
      <c r="A218" s="521">
        <f t="shared" si="215"/>
        <v>0</v>
      </c>
      <c r="B218" s="133"/>
      <c r="C218" s="441"/>
      <c r="D218" s="241"/>
      <c r="E218" s="263"/>
      <c r="F218" s="51"/>
      <c r="G218" s="51"/>
      <c r="H218" s="51"/>
      <c r="I218" s="51"/>
      <c r="J218" s="264"/>
      <c r="K218" s="137"/>
      <c r="L218" s="138"/>
      <c r="M218" s="138"/>
      <c r="N218" s="68"/>
      <c r="O218" s="53"/>
      <c r="P218" s="59"/>
      <c r="Q218" s="133"/>
      <c r="R218" s="133"/>
      <c r="S218" s="141"/>
      <c r="T218" s="142"/>
      <c r="U218" s="141"/>
      <c r="X218" s="143"/>
      <c r="Y218" s="125"/>
      <c r="Z218" s="51"/>
      <c r="AA218" s="51"/>
      <c r="AB218" s="37"/>
      <c r="AC218" s="37"/>
      <c r="AD218" s="239"/>
      <c r="AE218" s="66"/>
      <c r="AF218" s="126"/>
      <c r="AG218" s="43"/>
      <c r="AH218" s="140"/>
      <c r="AL218" s="235"/>
      <c r="AM218" s="139"/>
      <c r="AN218" s="139"/>
      <c r="AO218" s="139"/>
      <c r="AP218" s="48"/>
      <c r="AQ218" s="236"/>
      <c r="AR218" s="237"/>
      <c r="AS218" s="237"/>
      <c r="AT218" s="121"/>
      <c r="AU218" s="285"/>
      <c r="AV218" s="285"/>
      <c r="AW218" s="238"/>
      <c r="AX218" s="238"/>
      <c r="AY218" s="239"/>
      <c r="AZ218" s="240"/>
      <c r="BA218" s="142"/>
      <c r="BB218" s="143"/>
      <c r="BC218" s="143"/>
      <c r="BD218" s="125"/>
      <c r="BE218" s="196"/>
      <c r="BF218" s="143"/>
      <c r="BG218" s="125"/>
      <c r="BH218" s="241"/>
      <c r="BI218" s="143"/>
      <c r="BJ218" s="125"/>
      <c r="BK218" s="125"/>
      <c r="BL218" s="143"/>
      <c r="BM218" s="125"/>
      <c r="BN218" s="241"/>
      <c r="BO218" s="241"/>
      <c r="BP218" s="125"/>
      <c r="BQ218" s="125"/>
      <c r="BR218" s="143"/>
      <c r="BS218" s="125"/>
      <c r="BT218" s="242"/>
      <c r="BU218" s="242"/>
      <c r="BV218" s="242"/>
      <c r="BW218" s="243"/>
      <c r="BX218" s="243"/>
    </row>
    <row r="219" spans="1:76" x14ac:dyDescent="0.25">
      <c r="A219" s="521">
        <f t="shared" si="215"/>
        <v>0</v>
      </c>
      <c r="B219" s="133"/>
      <c r="C219" s="441"/>
      <c r="D219" s="241"/>
      <c r="E219" s="263"/>
      <c r="F219" s="51"/>
      <c r="G219" s="51"/>
      <c r="H219" s="51"/>
      <c r="I219" s="51"/>
      <c r="J219" s="264"/>
      <c r="K219" s="137"/>
      <c r="L219" s="138"/>
      <c r="M219" s="138"/>
      <c r="N219" s="68"/>
      <c r="O219" s="53"/>
      <c r="P219" s="59"/>
      <c r="Q219" s="133"/>
      <c r="R219" s="133"/>
      <c r="S219" s="141"/>
      <c r="T219" s="142"/>
      <c r="U219" s="141"/>
      <c r="X219" s="143"/>
      <c r="Y219" s="125"/>
      <c r="Z219" s="51"/>
      <c r="AA219" s="51"/>
      <c r="AB219" s="37"/>
      <c r="AC219" s="37"/>
      <c r="AD219" s="239"/>
      <c r="AE219" s="66"/>
      <c r="AF219" s="126"/>
      <c r="AG219" s="43"/>
      <c r="AH219" s="140"/>
      <c r="AL219" s="235"/>
      <c r="AM219" s="139"/>
      <c r="AN219" s="139"/>
      <c r="AO219" s="139"/>
      <c r="AP219" s="48"/>
      <c r="AQ219" s="236"/>
      <c r="AR219" s="237"/>
      <c r="AS219" s="237"/>
      <c r="AT219" s="121"/>
      <c r="AU219" s="285"/>
      <c r="AV219" s="285"/>
      <c r="AW219" s="238"/>
      <c r="AX219" s="238"/>
      <c r="AY219" s="239"/>
      <c r="AZ219" s="240"/>
      <c r="BA219" s="142"/>
      <c r="BB219" s="143"/>
      <c r="BC219" s="143"/>
      <c r="BD219" s="125"/>
      <c r="BE219" s="196"/>
      <c r="BF219" s="143"/>
      <c r="BG219" s="125"/>
      <c r="BH219" s="241"/>
      <c r="BI219" s="143"/>
      <c r="BJ219" s="125"/>
      <c r="BK219" s="125"/>
      <c r="BL219" s="143"/>
      <c r="BM219" s="125"/>
      <c r="BN219" s="241"/>
      <c r="BO219" s="241"/>
      <c r="BP219" s="125"/>
      <c r="BQ219" s="125"/>
      <c r="BR219" s="143"/>
      <c r="BS219" s="125"/>
      <c r="BT219" s="242"/>
      <c r="BU219" s="242"/>
      <c r="BV219" s="242"/>
      <c r="BW219" s="243"/>
      <c r="BX219" s="243"/>
    </row>
    <row r="220" spans="1:76" x14ac:dyDescent="0.25">
      <c r="A220" s="521">
        <f t="shared" si="215"/>
        <v>0</v>
      </c>
      <c r="B220" s="133"/>
      <c r="C220" s="441"/>
      <c r="D220" s="241"/>
      <c r="E220" s="263"/>
      <c r="F220" s="51"/>
      <c r="G220" s="51"/>
      <c r="H220" s="51"/>
      <c r="I220" s="51"/>
      <c r="J220" s="264"/>
      <c r="K220" s="137"/>
      <c r="L220" s="138"/>
      <c r="M220" s="138"/>
      <c r="N220" s="68"/>
      <c r="O220" s="53"/>
      <c r="P220" s="59"/>
      <c r="Q220" s="133"/>
      <c r="R220" s="133"/>
      <c r="S220" s="141"/>
      <c r="T220" s="142"/>
      <c r="U220" s="141"/>
      <c r="X220" s="143"/>
      <c r="Y220" s="125"/>
      <c r="Z220" s="51"/>
      <c r="AA220" s="51"/>
      <c r="AB220" s="37"/>
      <c r="AC220" s="37"/>
      <c r="AD220" s="239"/>
      <c r="AE220" s="66"/>
      <c r="AF220" s="126"/>
      <c r="AG220" s="43"/>
      <c r="AH220" s="140"/>
      <c r="AL220" s="235"/>
      <c r="AM220" s="139"/>
      <c r="AN220" s="139"/>
      <c r="AO220" s="139"/>
      <c r="AP220" s="48"/>
      <c r="AQ220" s="236"/>
      <c r="AR220" s="237"/>
      <c r="AS220" s="237"/>
      <c r="AT220" s="121"/>
      <c r="AU220" s="285"/>
      <c r="AV220" s="285"/>
      <c r="AW220" s="238"/>
      <c r="AX220" s="238"/>
      <c r="AY220" s="239"/>
      <c r="AZ220" s="240"/>
      <c r="BA220" s="142"/>
      <c r="BB220" s="143"/>
      <c r="BC220" s="143"/>
      <c r="BD220" s="125"/>
      <c r="BE220" s="196"/>
      <c r="BF220" s="143"/>
      <c r="BG220" s="125"/>
      <c r="BH220" s="241"/>
      <c r="BI220" s="143"/>
      <c r="BJ220" s="125"/>
      <c r="BK220" s="125"/>
      <c r="BL220" s="143"/>
      <c r="BM220" s="125"/>
      <c r="BN220" s="241"/>
      <c r="BO220" s="241"/>
      <c r="BP220" s="125"/>
      <c r="BQ220" s="125"/>
      <c r="BR220" s="143"/>
      <c r="BS220" s="125"/>
      <c r="BT220" s="242"/>
      <c r="BU220" s="242"/>
      <c r="BV220" s="242"/>
      <c r="BW220" s="243"/>
      <c r="BX220" s="243"/>
    </row>
    <row r="221" spans="1:76" x14ac:dyDescent="0.25">
      <c r="A221" s="521">
        <f t="shared" si="215"/>
        <v>0</v>
      </c>
      <c r="B221" s="133"/>
      <c r="C221" s="441"/>
      <c r="D221" s="241"/>
      <c r="E221" s="263"/>
      <c r="F221" s="51"/>
      <c r="G221" s="51"/>
      <c r="H221" s="51"/>
      <c r="I221" s="51"/>
      <c r="J221" s="264"/>
      <c r="K221" s="137"/>
      <c r="L221" s="138"/>
      <c r="M221" s="138"/>
      <c r="N221" s="68"/>
      <c r="O221" s="53"/>
      <c r="P221" s="59"/>
      <c r="Q221" s="133"/>
      <c r="R221" s="133"/>
      <c r="S221" s="141"/>
      <c r="T221" s="142"/>
      <c r="U221" s="141"/>
      <c r="X221" s="143"/>
      <c r="Y221" s="125"/>
      <c r="Z221" s="51"/>
      <c r="AA221" s="51"/>
      <c r="AB221" s="37"/>
      <c r="AC221" s="37"/>
      <c r="AD221" s="239"/>
      <c r="AE221" s="66"/>
      <c r="AF221" s="126"/>
      <c r="AG221" s="43"/>
      <c r="AH221" s="140"/>
      <c r="AL221" s="235"/>
      <c r="AM221" s="139"/>
      <c r="AN221" s="139"/>
      <c r="AO221" s="139"/>
      <c r="AP221" s="48"/>
      <c r="AQ221" s="236"/>
      <c r="AR221" s="237"/>
      <c r="AS221" s="237"/>
      <c r="AT221" s="121"/>
      <c r="AU221" s="285"/>
      <c r="AV221" s="285"/>
      <c r="AW221" s="238"/>
      <c r="AX221" s="238"/>
      <c r="AY221" s="239"/>
      <c r="AZ221" s="240"/>
      <c r="BA221" s="142"/>
      <c r="BB221" s="143"/>
      <c r="BC221" s="143"/>
      <c r="BD221" s="125"/>
      <c r="BE221" s="196"/>
      <c r="BF221" s="143"/>
      <c r="BG221" s="125"/>
      <c r="BH221" s="241"/>
      <c r="BI221" s="143"/>
      <c r="BJ221" s="125"/>
      <c r="BK221" s="125"/>
      <c r="BL221" s="143"/>
      <c r="BM221" s="125"/>
      <c r="BN221" s="241"/>
      <c r="BO221" s="241"/>
      <c r="BP221" s="125"/>
      <c r="BQ221" s="125"/>
      <c r="BR221" s="143"/>
      <c r="BS221" s="125"/>
      <c r="BT221" s="242"/>
      <c r="BU221" s="242"/>
      <c r="BV221" s="242"/>
      <c r="BW221" s="243"/>
      <c r="BX221" s="243"/>
    </row>
    <row r="222" spans="1:76" x14ac:dyDescent="0.25">
      <c r="A222" s="521">
        <f t="shared" si="215"/>
        <v>0</v>
      </c>
      <c r="B222" s="133"/>
      <c r="C222" s="441"/>
      <c r="D222" s="241"/>
      <c r="E222" s="263"/>
      <c r="F222" s="51"/>
      <c r="G222" s="51"/>
      <c r="H222" s="51"/>
      <c r="I222" s="51"/>
      <c r="J222" s="264"/>
      <c r="K222" s="137"/>
      <c r="L222" s="138"/>
      <c r="M222" s="138"/>
      <c r="N222" s="68"/>
      <c r="O222" s="53"/>
      <c r="P222" s="59"/>
      <c r="Q222" s="133"/>
      <c r="R222" s="133"/>
      <c r="S222" s="141"/>
      <c r="T222" s="142"/>
      <c r="U222" s="141"/>
      <c r="X222" s="143"/>
      <c r="Y222" s="125"/>
      <c r="Z222" s="51"/>
      <c r="AA222" s="51"/>
      <c r="AB222" s="37"/>
      <c r="AC222" s="37"/>
      <c r="AD222" s="239"/>
      <c r="AE222" s="66"/>
      <c r="AF222" s="126"/>
      <c r="AG222" s="43"/>
      <c r="AH222" s="140"/>
      <c r="AL222" s="235"/>
      <c r="AM222" s="139"/>
      <c r="AN222" s="139"/>
      <c r="AO222" s="139"/>
      <c r="AP222" s="48"/>
      <c r="AQ222" s="236"/>
      <c r="AR222" s="237"/>
      <c r="AS222" s="237"/>
      <c r="AT222" s="121"/>
      <c r="AU222" s="285"/>
      <c r="AV222" s="285"/>
      <c r="AW222" s="238"/>
      <c r="AX222" s="238"/>
      <c r="AY222" s="239"/>
      <c r="AZ222" s="240"/>
      <c r="BA222" s="142"/>
      <c r="BB222" s="143"/>
      <c r="BC222" s="143"/>
      <c r="BD222" s="125"/>
      <c r="BE222" s="196"/>
      <c r="BF222" s="143"/>
      <c r="BG222" s="125"/>
      <c r="BH222" s="241"/>
      <c r="BI222" s="143"/>
      <c r="BJ222" s="125"/>
      <c r="BK222" s="125"/>
      <c r="BL222" s="143"/>
      <c r="BM222" s="125"/>
      <c r="BN222" s="241"/>
      <c r="BO222" s="241"/>
      <c r="BP222" s="125"/>
      <c r="BQ222" s="125"/>
      <c r="BR222" s="143"/>
      <c r="BS222" s="125"/>
      <c r="BT222" s="242"/>
      <c r="BU222" s="242"/>
      <c r="BV222" s="242"/>
      <c r="BW222" s="243"/>
      <c r="BX222" s="243"/>
    </row>
    <row r="223" spans="1:76" x14ac:dyDescent="0.25">
      <c r="A223" s="521">
        <f t="shared" si="215"/>
        <v>0</v>
      </c>
      <c r="B223" s="133"/>
      <c r="C223" s="441"/>
      <c r="D223" s="241"/>
      <c r="E223" s="263"/>
      <c r="F223" s="51"/>
      <c r="G223" s="51"/>
      <c r="H223" s="51"/>
      <c r="I223" s="51"/>
      <c r="J223" s="264"/>
      <c r="K223" s="137"/>
      <c r="L223" s="138"/>
      <c r="M223" s="138"/>
      <c r="N223" s="68"/>
      <c r="O223" s="53"/>
      <c r="P223" s="59"/>
      <c r="Q223" s="133"/>
      <c r="R223" s="133"/>
      <c r="S223" s="141"/>
      <c r="T223" s="142"/>
      <c r="U223" s="141"/>
      <c r="X223" s="143"/>
      <c r="Y223" s="125"/>
      <c r="Z223" s="51"/>
      <c r="AA223" s="51"/>
      <c r="AB223" s="37"/>
      <c r="AC223" s="37"/>
      <c r="AD223" s="239"/>
      <c r="AE223" s="66"/>
      <c r="AF223" s="126"/>
      <c r="AG223" s="43"/>
      <c r="AH223" s="140"/>
      <c r="AL223" s="235"/>
      <c r="AM223" s="139"/>
      <c r="AN223" s="139"/>
      <c r="AO223" s="139"/>
      <c r="AP223" s="48"/>
      <c r="AQ223" s="236"/>
      <c r="AR223" s="237"/>
      <c r="AS223" s="237"/>
      <c r="AT223" s="121"/>
      <c r="AU223" s="285"/>
      <c r="AV223" s="285"/>
      <c r="AW223" s="238"/>
      <c r="AX223" s="238"/>
      <c r="AY223" s="239"/>
      <c r="AZ223" s="240"/>
      <c r="BA223" s="142"/>
      <c r="BB223" s="143"/>
      <c r="BC223" s="143"/>
      <c r="BD223" s="125"/>
      <c r="BE223" s="196"/>
      <c r="BF223" s="143"/>
      <c r="BG223" s="125"/>
      <c r="BH223" s="241"/>
      <c r="BI223" s="143"/>
      <c r="BJ223" s="125"/>
      <c r="BK223" s="125"/>
      <c r="BL223" s="143"/>
      <c r="BM223" s="125"/>
      <c r="BN223" s="241"/>
      <c r="BO223" s="241"/>
      <c r="BP223" s="125"/>
      <c r="BQ223" s="125"/>
      <c r="BR223" s="143"/>
      <c r="BS223" s="125"/>
      <c r="BT223" s="242"/>
      <c r="BU223" s="242"/>
      <c r="BV223" s="242"/>
      <c r="BW223" s="243"/>
      <c r="BX223" s="243"/>
    </row>
    <row r="224" spans="1:76" x14ac:dyDescent="0.25">
      <c r="A224" s="521">
        <f t="shared" si="215"/>
        <v>0</v>
      </c>
      <c r="B224" s="133"/>
      <c r="C224" s="441"/>
      <c r="D224" s="241"/>
      <c r="E224" s="263"/>
      <c r="F224" s="51"/>
      <c r="G224" s="51"/>
      <c r="H224" s="51"/>
      <c r="I224" s="51"/>
      <c r="J224" s="264"/>
      <c r="K224" s="137"/>
      <c r="L224" s="138"/>
      <c r="M224" s="138"/>
      <c r="N224" s="68"/>
      <c r="O224" s="53"/>
      <c r="P224" s="59"/>
      <c r="Q224" s="133"/>
      <c r="R224" s="133"/>
      <c r="S224" s="141"/>
      <c r="T224" s="142"/>
      <c r="U224" s="141"/>
      <c r="X224" s="143"/>
      <c r="Y224" s="125"/>
      <c r="Z224" s="51"/>
      <c r="AA224" s="51"/>
      <c r="AB224" s="37"/>
      <c r="AC224" s="37"/>
      <c r="AD224" s="239"/>
      <c r="AE224" s="66"/>
      <c r="AF224" s="126"/>
      <c r="AG224" s="43"/>
      <c r="AH224" s="140"/>
      <c r="AL224" s="235"/>
      <c r="AM224" s="139"/>
      <c r="AN224" s="139"/>
      <c r="AO224" s="139"/>
      <c r="AP224" s="48"/>
      <c r="AQ224" s="236"/>
      <c r="AR224" s="237"/>
      <c r="AS224" s="237"/>
      <c r="AT224" s="121"/>
      <c r="AU224" s="285"/>
      <c r="AV224" s="285"/>
      <c r="AW224" s="238"/>
      <c r="AX224" s="238"/>
      <c r="AY224" s="239"/>
      <c r="AZ224" s="240"/>
      <c r="BA224" s="142"/>
      <c r="BB224" s="143"/>
      <c r="BC224" s="143"/>
      <c r="BD224" s="125"/>
      <c r="BE224" s="196"/>
      <c r="BF224" s="143"/>
      <c r="BG224" s="125"/>
      <c r="BH224" s="241"/>
      <c r="BI224" s="143"/>
      <c r="BJ224" s="125"/>
      <c r="BK224" s="125"/>
      <c r="BL224" s="143"/>
      <c r="BM224" s="125"/>
      <c r="BN224" s="241"/>
      <c r="BO224" s="241"/>
      <c r="BP224" s="125"/>
      <c r="BQ224" s="125"/>
      <c r="BR224" s="143"/>
      <c r="BS224" s="125"/>
      <c r="BT224" s="242"/>
      <c r="BU224" s="242"/>
      <c r="BV224" s="242"/>
      <c r="BW224" s="243"/>
      <c r="BX224" s="243"/>
    </row>
    <row r="225" spans="1:76" x14ac:dyDescent="0.25">
      <c r="A225" s="521">
        <f t="shared" si="215"/>
        <v>0</v>
      </c>
      <c r="B225" s="133"/>
      <c r="C225" s="441"/>
      <c r="D225" s="241"/>
      <c r="E225" s="263"/>
      <c r="F225" s="51"/>
      <c r="G225" s="51"/>
      <c r="H225" s="51"/>
      <c r="I225" s="51"/>
      <c r="J225" s="264"/>
      <c r="K225" s="137"/>
      <c r="L225" s="138"/>
      <c r="M225" s="138"/>
      <c r="N225" s="68"/>
      <c r="O225" s="53"/>
      <c r="P225" s="59"/>
      <c r="Q225" s="133"/>
      <c r="R225" s="133"/>
      <c r="S225" s="141"/>
      <c r="T225" s="142"/>
      <c r="U225" s="141"/>
      <c r="X225" s="143"/>
      <c r="Y225" s="125"/>
      <c r="Z225" s="51"/>
      <c r="AA225" s="51"/>
      <c r="AB225" s="37"/>
      <c r="AC225" s="37"/>
      <c r="AD225" s="239"/>
      <c r="AE225" s="66"/>
      <c r="AF225" s="126"/>
      <c r="AG225" s="43"/>
      <c r="AH225" s="140"/>
      <c r="AL225" s="235"/>
      <c r="AM225" s="139"/>
      <c r="AN225" s="139"/>
      <c r="AO225" s="139"/>
      <c r="AP225" s="48"/>
      <c r="AQ225" s="236"/>
      <c r="AR225" s="237"/>
      <c r="AS225" s="237"/>
      <c r="AT225" s="121"/>
      <c r="AU225" s="285"/>
      <c r="AV225" s="285"/>
      <c r="AW225" s="238"/>
      <c r="AX225" s="238"/>
      <c r="AY225" s="239"/>
      <c r="AZ225" s="240"/>
      <c r="BA225" s="142"/>
      <c r="BB225" s="143"/>
      <c r="BC225" s="143"/>
      <c r="BD225" s="125"/>
      <c r="BE225" s="196"/>
      <c r="BF225" s="143"/>
      <c r="BG225" s="125"/>
      <c r="BH225" s="241"/>
      <c r="BI225" s="143"/>
      <c r="BJ225" s="125"/>
      <c r="BK225" s="125"/>
      <c r="BL225" s="143"/>
      <c r="BM225" s="125"/>
      <c r="BN225" s="241"/>
      <c r="BO225" s="241"/>
      <c r="BP225" s="125"/>
      <c r="BQ225" s="125"/>
      <c r="BR225" s="143"/>
      <c r="BS225" s="125"/>
      <c r="BT225" s="242"/>
      <c r="BU225" s="242"/>
      <c r="BV225" s="242"/>
      <c r="BW225" s="243"/>
      <c r="BX225" s="243"/>
    </row>
    <row r="226" spans="1:76" x14ac:dyDescent="0.25">
      <c r="A226" s="521">
        <f t="shared" si="215"/>
        <v>0</v>
      </c>
      <c r="B226" s="133"/>
      <c r="C226" s="441"/>
      <c r="D226" s="241"/>
      <c r="E226" s="263"/>
      <c r="F226" s="51"/>
      <c r="G226" s="51"/>
      <c r="H226" s="51"/>
      <c r="I226" s="51"/>
      <c r="J226" s="264"/>
      <c r="K226" s="137"/>
      <c r="L226" s="138"/>
      <c r="M226" s="138"/>
      <c r="N226" s="68"/>
      <c r="O226" s="53"/>
      <c r="P226" s="59"/>
      <c r="Q226" s="133"/>
      <c r="R226" s="133"/>
      <c r="S226" s="141"/>
      <c r="T226" s="142"/>
      <c r="U226" s="141"/>
      <c r="X226" s="143"/>
      <c r="Y226" s="125"/>
      <c r="Z226" s="51"/>
      <c r="AA226" s="51"/>
      <c r="AB226" s="37"/>
      <c r="AC226" s="37"/>
      <c r="AD226" s="239"/>
      <c r="AE226" s="66"/>
      <c r="AF226" s="126"/>
      <c r="AG226" s="43"/>
      <c r="AH226" s="140"/>
      <c r="AL226" s="235"/>
      <c r="AM226" s="139"/>
      <c r="AN226" s="139"/>
      <c r="AO226" s="139"/>
      <c r="AP226" s="48"/>
      <c r="AQ226" s="236"/>
      <c r="AR226" s="237"/>
      <c r="AS226" s="237"/>
      <c r="AT226" s="121"/>
      <c r="AU226" s="285"/>
      <c r="AV226" s="285"/>
      <c r="AW226" s="238"/>
      <c r="AX226" s="238"/>
      <c r="AY226" s="239"/>
      <c r="AZ226" s="240"/>
      <c r="BA226" s="142"/>
      <c r="BB226" s="143"/>
      <c r="BC226" s="143"/>
      <c r="BD226" s="125"/>
      <c r="BE226" s="196"/>
      <c r="BF226" s="143"/>
      <c r="BG226" s="125"/>
      <c r="BH226" s="241"/>
      <c r="BI226" s="143"/>
      <c r="BJ226" s="125"/>
      <c r="BK226" s="125"/>
      <c r="BL226" s="143"/>
      <c r="BM226" s="125"/>
      <c r="BN226" s="241"/>
      <c r="BO226" s="241"/>
      <c r="BP226" s="125"/>
      <c r="BQ226" s="125"/>
      <c r="BR226" s="143"/>
      <c r="BS226" s="125"/>
      <c r="BT226" s="242"/>
      <c r="BU226" s="242"/>
      <c r="BV226" s="242"/>
      <c r="BW226" s="243"/>
      <c r="BX226" s="243"/>
    </row>
    <row r="227" spans="1:76" x14ac:dyDescent="0.25">
      <c r="A227" s="521">
        <f t="shared" si="215"/>
        <v>0</v>
      </c>
      <c r="B227" s="133"/>
      <c r="C227" s="441"/>
      <c r="D227" s="241"/>
      <c r="E227" s="263"/>
      <c r="F227" s="51"/>
      <c r="G227" s="51"/>
      <c r="H227" s="51"/>
      <c r="I227" s="51"/>
      <c r="J227" s="264"/>
      <c r="K227" s="137"/>
      <c r="L227" s="138"/>
      <c r="M227" s="138"/>
      <c r="N227" s="68"/>
      <c r="O227" s="53"/>
      <c r="P227" s="59"/>
      <c r="Q227" s="133"/>
      <c r="R227" s="133"/>
      <c r="S227" s="141"/>
      <c r="T227" s="142"/>
      <c r="U227" s="141"/>
      <c r="X227" s="143"/>
      <c r="Y227" s="125"/>
      <c r="Z227" s="51"/>
      <c r="AA227" s="51"/>
      <c r="AB227" s="37"/>
      <c r="AC227" s="37"/>
      <c r="AD227" s="239"/>
      <c r="AE227" s="66"/>
      <c r="AF227" s="126"/>
      <c r="AG227" s="43"/>
      <c r="AH227" s="140"/>
      <c r="AL227" s="235"/>
      <c r="AM227" s="139"/>
      <c r="AN227" s="139"/>
      <c r="AO227" s="139"/>
      <c r="AP227" s="48"/>
      <c r="AQ227" s="236"/>
      <c r="AR227" s="237"/>
      <c r="AS227" s="237"/>
      <c r="AT227" s="121"/>
      <c r="AU227" s="285"/>
      <c r="AV227" s="285"/>
      <c r="AW227" s="238"/>
      <c r="AX227" s="238"/>
      <c r="AY227" s="239"/>
      <c r="AZ227" s="240"/>
      <c r="BA227" s="142"/>
      <c r="BB227" s="143"/>
      <c r="BC227" s="143"/>
      <c r="BD227" s="125"/>
      <c r="BE227" s="196"/>
      <c r="BF227" s="143"/>
      <c r="BG227" s="125"/>
      <c r="BH227" s="241"/>
      <c r="BI227" s="143"/>
      <c r="BJ227" s="125"/>
      <c r="BK227" s="125"/>
      <c r="BL227" s="143"/>
      <c r="BM227" s="125"/>
      <c r="BN227" s="241"/>
      <c r="BO227" s="241"/>
      <c r="BP227" s="125"/>
      <c r="BQ227" s="125"/>
      <c r="BR227" s="143"/>
      <c r="BS227" s="125"/>
      <c r="BT227" s="242"/>
      <c r="BU227" s="242"/>
      <c r="BV227" s="242"/>
      <c r="BW227" s="243"/>
      <c r="BX227" s="243"/>
    </row>
    <row r="228" spans="1:76" x14ac:dyDescent="0.25">
      <c r="A228" s="521">
        <f t="shared" si="215"/>
        <v>0</v>
      </c>
      <c r="B228" s="133"/>
      <c r="C228" s="441"/>
      <c r="D228" s="241"/>
      <c r="E228" s="263"/>
      <c r="F228" s="51"/>
      <c r="G228" s="51"/>
      <c r="H228" s="51"/>
      <c r="I228" s="51"/>
      <c r="J228" s="264"/>
      <c r="K228" s="137"/>
      <c r="L228" s="138"/>
      <c r="M228" s="138"/>
      <c r="N228" s="68"/>
      <c r="O228" s="53"/>
      <c r="P228" s="59"/>
      <c r="Q228" s="133"/>
      <c r="R228" s="133"/>
      <c r="S228" s="141"/>
      <c r="T228" s="142"/>
      <c r="U228" s="141"/>
      <c r="X228" s="143"/>
      <c r="Y228" s="125"/>
      <c r="Z228" s="51"/>
      <c r="AA228" s="51"/>
      <c r="AB228" s="37"/>
      <c r="AC228" s="37"/>
      <c r="AD228" s="239"/>
      <c r="AE228" s="66"/>
      <c r="AF228" s="126"/>
      <c r="AG228" s="43"/>
      <c r="AH228" s="140"/>
      <c r="AL228" s="235"/>
      <c r="AM228" s="139"/>
      <c r="AN228" s="139"/>
      <c r="AO228" s="139"/>
      <c r="AP228" s="48"/>
      <c r="AQ228" s="236"/>
      <c r="AR228" s="237"/>
      <c r="AS228" s="237"/>
      <c r="AT228" s="121"/>
      <c r="AU228" s="285"/>
      <c r="AV228" s="285"/>
      <c r="AW228" s="238"/>
      <c r="AX228" s="238"/>
      <c r="AY228" s="239"/>
      <c r="AZ228" s="240"/>
      <c r="BA228" s="142"/>
      <c r="BB228" s="143"/>
      <c r="BC228" s="143"/>
      <c r="BD228" s="125"/>
      <c r="BE228" s="196"/>
      <c r="BF228" s="143"/>
      <c r="BG228" s="125"/>
      <c r="BH228" s="241"/>
      <c r="BI228" s="143"/>
      <c r="BJ228" s="125"/>
      <c r="BK228" s="125"/>
      <c r="BL228" s="143"/>
      <c r="BM228" s="125"/>
      <c r="BN228" s="241"/>
      <c r="BO228" s="241"/>
      <c r="BP228" s="125"/>
      <c r="BQ228" s="125"/>
      <c r="BR228" s="143"/>
      <c r="BS228" s="125"/>
      <c r="BT228" s="242"/>
      <c r="BU228" s="242"/>
      <c r="BV228" s="242"/>
      <c r="BW228" s="243"/>
      <c r="BX228" s="243"/>
    </row>
    <row r="229" spans="1:76" x14ac:dyDescent="0.25">
      <c r="A229" s="521">
        <f t="shared" si="215"/>
        <v>0</v>
      </c>
      <c r="B229" s="133"/>
      <c r="C229" s="441"/>
      <c r="D229" s="241"/>
      <c r="E229" s="263"/>
      <c r="F229" s="51"/>
      <c r="G229" s="51"/>
      <c r="H229" s="51"/>
      <c r="I229" s="51"/>
      <c r="J229" s="264"/>
      <c r="K229" s="137"/>
      <c r="L229" s="138"/>
      <c r="M229" s="138"/>
      <c r="N229" s="68"/>
      <c r="O229" s="53"/>
      <c r="P229" s="59"/>
      <c r="Q229" s="133"/>
      <c r="R229" s="133"/>
      <c r="S229" s="141"/>
      <c r="T229" s="142"/>
      <c r="U229" s="141"/>
      <c r="X229" s="143"/>
      <c r="Y229" s="125"/>
      <c r="Z229" s="51"/>
      <c r="AA229" s="51"/>
      <c r="AB229" s="37"/>
      <c r="AC229" s="37"/>
      <c r="AD229" s="239"/>
      <c r="AE229" s="66"/>
      <c r="AF229" s="126"/>
      <c r="AG229" s="43"/>
      <c r="AH229" s="140"/>
      <c r="AL229" s="235"/>
      <c r="AM229" s="139"/>
      <c r="AN229" s="139"/>
      <c r="AO229" s="139"/>
      <c r="AP229" s="48"/>
      <c r="AQ229" s="236"/>
      <c r="AR229" s="237"/>
      <c r="AS229" s="237"/>
      <c r="AT229" s="121"/>
      <c r="AU229" s="285"/>
      <c r="AV229" s="285"/>
      <c r="AW229" s="238"/>
      <c r="AX229" s="238"/>
      <c r="AY229" s="239"/>
      <c r="AZ229" s="240"/>
      <c r="BA229" s="142"/>
      <c r="BB229" s="143"/>
      <c r="BC229" s="143"/>
      <c r="BD229" s="125"/>
      <c r="BE229" s="196"/>
      <c r="BF229" s="143"/>
      <c r="BG229" s="125"/>
      <c r="BH229" s="241"/>
      <c r="BI229" s="143"/>
      <c r="BJ229" s="125"/>
      <c r="BK229" s="125"/>
      <c r="BL229" s="143"/>
      <c r="BM229" s="125"/>
      <c r="BN229" s="241"/>
      <c r="BO229" s="241"/>
      <c r="BP229" s="125"/>
      <c r="BQ229" s="125"/>
      <c r="BR229" s="143"/>
      <c r="BS229" s="125"/>
      <c r="BT229" s="242"/>
      <c r="BU229" s="242"/>
      <c r="BV229" s="242"/>
      <c r="BW229" s="243"/>
      <c r="BX229" s="243"/>
    </row>
    <row r="230" spans="1:76" x14ac:dyDescent="0.25">
      <c r="A230" s="521">
        <f t="shared" si="215"/>
        <v>0</v>
      </c>
      <c r="B230" s="133"/>
      <c r="C230" s="441"/>
      <c r="D230" s="241"/>
      <c r="E230" s="263"/>
      <c r="F230" s="51"/>
      <c r="G230" s="51"/>
      <c r="H230" s="51"/>
      <c r="I230" s="51"/>
      <c r="J230" s="264"/>
      <c r="K230" s="137"/>
      <c r="L230" s="138"/>
      <c r="M230" s="138"/>
      <c r="N230" s="68"/>
      <c r="O230" s="53"/>
      <c r="P230" s="59"/>
      <c r="Q230" s="133"/>
      <c r="R230" s="133"/>
      <c r="S230" s="141"/>
      <c r="T230" s="142"/>
      <c r="U230" s="141"/>
      <c r="X230" s="143"/>
      <c r="Y230" s="125"/>
      <c r="Z230" s="51"/>
      <c r="AA230" s="51"/>
      <c r="AB230" s="37"/>
      <c r="AC230" s="37"/>
      <c r="AD230" s="239"/>
      <c r="AE230" s="66"/>
      <c r="AF230" s="126"/>
      <c r="AG230" s="43"/>
      <c r="AH230" s="140"/>
      <c r="AL230" s="235"/>
      <c r="AM230" s="139"/>
      <c r="AN230" s="139"/>
      <c r="AO230" s="139"/>
      <c r="AP230" s="48"/>
      <c r="AQ230" s="236"/>
      <c r="AR230" s="237"/>
      <c r="AS230" s="237"/>
      <c r="AT230" s="121"/>
      <c r="AU230" s="285"/>
      <c r="AV230" s="285"/>
      <c r="AW230" s="238"/>
      <c r="AX230" s="238"/>
      <c r="AY230" s="239"/>
      <c r="AZ230" s="240"/>
      <c r="BA230" s="142"/>
      <c r="BB230" s="143"/>
      <c r="BC230" s="143"/>
      <c r="BD230" s="125"/>
      <c r="BE230" s="196"/>
      <c r="BF230" s="143"/>
      <c r="BG230" s="125"/>
      <c r="BH230" s="241"/>
      <c r="BI230" s="143"/>
      <c r="BJ230" s="125"/>
      <c r="BK230" s="125"/>
      <c r="BL230" s="143"/>
      <c r="BM230" s="125"/>
      <c r="BN230" s="241"/>
      <c r="BO230" s="241"/>
      <c r="BP230" s="125"/>
      <c r="BQ230" s="125"/>
      <c r="BR230" s="143"/>
      <c r="BS230" s="125"/>
      <c r="BT230" s="242"/>
      <c r="BU230" s="242"/>
      <c r="BV230" s="242"/>
      <c r="BW230" s="243"/>
      <c r="BX230" s="243"/>
    </row>
    <row r="231" spans="1:76" x14ac:dyDescent="0.25">
      <c r="A231" s="521">
        <f t="shared" si="215"/>
        <v>0</v>
      </c>
      <c r="B231" s="133"/>
      <c r="C231" s="441"/>
      <c r="D231" s="241"/>
      <c r="E231" s="263"/>
      <c r="F231" s="51"/>
      <c r="G231" s="51"/>
      <c r="H231" s="51"/>
      <c r="I231" s="51"/>
      <c r="J231" s="264"/>
      <c r="K231" s="137"/>
      <c r="L231" s="138"/>
      <c r="M231" s="138"/>
      <c r="N231" s="68"/>
      <c r="O231" s="53"/>
      <c r="P231" s="59"/>
      <c r="Q231" s="133"/>
      <c r="R231" s="133"/>
      <c r="S231" s="141"/>
      <c r="T231" s="142"/>
      <c r="U231" s="141"/>
      <c r="X231" s="143"/>
      <c r="Y231" s="125"/>
      <c r="Z231" s="51"/>
      <c r="AA231" s="51"/>
      <c r="AB231" s="37"/>
      <c r="AC231" s="37"/>
      <c r="AD231" s="239"/>
      <c r="AE231" s="66"/>
      <c r="AF231" s="126"/>
      <c r="AG231" s="43"/>
      <c r="AH231" s="140"/>
      <c r="AL231" s="235"/>
      <c r="AM231" s="139"/>
      <c r="AN231" s="139"/>
      <c r="AO231" s="139"/>
      <c r="AP231" s="48"/>
      <c r="AQ231" s="236"/>
      <c r="AR231" s="237"/>
      <c r="AS231" s="237"/>
      <c r="AT231" s="121"/>
      <c r="AU231" s="285"/>
      <c r="AV231" s="285"/>
      <c r="AW231" s="238"/>
      <c r="AX231" s="238"/>
      <c r="AY231" s="239"/>
      <c r="AZ231" s="240"/>
      <c r="BA231" s="142"/>
      <c r="BB231" s="143"/>
      <c r="BC231" s="143"/>
      <c r="BD231" s="125"/>
      <c r="BE231" s="196"/>
      <c r="BF231" s="143"/>
      <c r="BG231" s="125"/>
      <c r="BH231" s="241"/>
      <c r="BI231" s="143"/>
      <c r="BJ231" s="125"/>
      <c r="BK231" s="125"/>
      <c r="BL231" s="143"/>
      <c r="BM231" s="125"/>
      <c r="BN231" s="241"/>
      <c r="BO231" s="241"/>
      <c r="BP231" s="125"/>
      <c r="BQ231" s="125"/>
      <c r="BR231" s="143"/>
      <c r="BS231" s="125"/>
      <c r="BT231" s="242"/>
      <c r="BU231" s="242"/>
      <c r="BV231" s="242"/>
      <c r="BW231" s="243"/>
      <c r="BX231" s="243"/>
    </row>
    <row r="232" spans="1:76" x14ac:dyDescent="0.25">
      <c r="A232" s="521">
        <f t="shared" si="215"/>
        <v>0</v>
      </c>
      <c r="B232" s="133"/>
      <c r="C232" s="441"/>
      <c r="D232" s="241"/>
      <c r="E232" s="263"/>
      <c r="F232" s="51"/>
      <c r="G232" s="51"/>
      <c r="H232" s="51"/>
      <c r="I232" s="51"/>
      <c r="J232" s="264"/>
      <c r="K232" s="137"/>
      <c r="L232" s="138"/>
      <c r="M232" s="138"/>
      <c r="N232" s="68"/>
      <c r="O232" s="53"/>
      <c r="P232" s="59"/>
      <c r="Q232" s="133"/>
      <c r="R232" s="133"/>
      <c r="S232" s="141"/>
      <c r="T232" s="142"/>
      <c r="U232" s="141"/>
      <c r="X232" s="143"/>
      <c r="Y232" s="125"/>
      <c r="Z232" s="51"/>
      <c r="AA232" s="51"/>
      <c r="AB232" s="37"/>
      <c r="AC232" s="37"/>
      <c r="AD232" s="239"/>
      <c r="AE232" s="66"/>
      <c r="AF232" s="126"/>
      <c r="AG232" s="43"/>
      <c r="AH232" s="140"/>
      <c r="AL232" s="235"/>
      <c r="AM232" s="139"/>
      <c r="AN232" s="139"/>
      <c r="AO232" s="139"/>
      <c r="AP232" s="48"/>
      <c r="AQ232" s="236"/>
      <c r="AR232" s="237"/>
      <c r="AS232" s="237"/>
      <c r="AT232" s="121"/>
      <c r="AU232" s="285"/>
      <c r="AV232" s="285"/>
      <c r="AW232" s="238"/>
      <c r="AX232" s="238"/>
      <c r="AY232" s="239"/>
      <c r="AZ232" s="240"/>
      <c r="BA232" s="142"/>
      <c r="BB232" s="143"/>
      <c r="BC232" s="143"/>
      <c r="BD232" s="125"/>
      <c r="BE232" s="196"/>
      <c r="BF232" s="143"/>
      <c r="BG232" s="125"/>
      <c r="BH232" s="241"/>
      <c r="BI232" s="143"/>
      <c r="BJ232" s="125"/>
      <c r="BK232" s="125"/>
      <c r="BL232" s="143"/>
      <c r="BM232" s="125"/>
      <c r="BN232" s="241"/>
      <c r="BO232" s="241"/>
      <c r="BP232" s="125"/>
      <c r="BQ232" s="125"/>
      <c r="BR232" s="143"/>
      <c r="BS232" s="125"/>
      <c r="BT232" s="242"/>
      <c r="BU232" s="242"/>
      <c r="BV232" s="242"/>
      <c r="BW232" s="243"/>
      <c r="BX232" s="243"/>
    </row>
    <row r="233" spans="1:76" x14ac:dyDescent="0.25">
      <c r="A233" s="521">
        <f t="shared" si="215"/>
        <v>0</v>
      </c>
      <c r="B233" s="133"/>
      <c r="C233" s="441"/>
      <c r="D233" s="241"/>
      <c r="E233" s="263"/>
      <c r="F233" s="51"/>
      <c r="G233" s="51"/>
      <c r="H233" s="51"/>
      <c r="I233" s="51"/>
      <c r="J233" s="264"/>
      <c r="K233" s="137"/>
      <c r="L233" s="138"/>
      <c r="M233" s="138"/>
      <c r="N233" s="68"/>
      <c r="O233" s="53"/>
      <c r="P233" s="59"/>
      <c r="Q233" s="133"/>
      <c r="R233" s="133"/>
      <c r="S233" s="141"/>
      <c r="T233" s="142"/>
      <c r="U233" s="141"/>
      <c r="X233" s="143"/>
      <c r="Y233" s="125"/>
      <c r="Z233" s="51"/>
      <c r="AA233" s="51"/>
      <c r="AB233" s="37"/>
      <c r="AC233" s="37"/>
      <c r="AD233" s="239"/>
      <c r="AE233" s="66"/>
      <c r="AF233" s="126"/>
      <c r="AG233" s="43"/>
      <c r="AH233" s="140"/>
      <c r="AL233" s="235"/>
      <c r="AM233" s="139"/>
      <c r="AN233" s="139"/>
      <c r="AO233" s="139"/>
      <c r="AP233" s="48"/>
      <c r="AQ233" s="236"/>
      <c r="AR233" s="237"/>
      <c r="AS233" s="237"/>
      <c r="AT233" s="121"/>
      <c r="AU233" s="285"/>
      <c r="AV233" s="285"/>
      <c r="AW233" s="238"/>
      <c r="AX233" s="238"/>
      <c r="AY233" s="239"/>
      <c r="AZ233" s="240"/>
      <c r="BA233" s="142"/>
      <c r="BB233" s="143"/>
      <c r="BC233" s="143"/>
      <c r="BD233" s="125"/>
      <c r="BE233" s="196"/>
      <c r="BF233" s="143"/>
      <c r="BG233" s="125"/>
      <c r="BH233" s="241"/>
      <c r="BI233" s="143"/>
      <c r="BJ233" s="125"/>
      <c r="BK233" s="125"/>
      <c r="BL233" s="143"/>
      <c r="BM233" s="125"/>
      <c r="BN233" s="241"/>
      <c r="BO233" s="241"/>
      <c r="BP233" s="125"/>
      <c r="BQ233" s="125"/>
      <c r="BR233" s="143"/>
      <c r="BS233" s="125"/>
      <c r="BT233" s="242"/>
      <c r="BU233" s="242"/>
      <c r="BV233" s="242"/>
      <c r="BW233" s="243"/>
      <c r="BX233" s="243"/>
    </row>
    <row r="234" spans="1:76" x14ac:dyDescent="0.25">
      <c r="A234" s="521">
        <f t="shared" si="215"/>
        <v>0</v>
      </c>
      <c r="B234" s="133"/>
      <c r="C234" s="441"/>
      <c r="D234" s="241"/>
      <c r="E234" s="263"/>
      <c r="F234" s="51"/>
      <c r="G234" s="51"/>
      <c r="H234" s="51"/>
      <c r="I234" s="51"/>
      <c r="J234" s="264"/>
      <c r="K234" s="137"/>
      <c r="L234" s="138"/>
      <c r="M234" s="138"/>
      <c r="N234" s="68"/>
      <c r="O234" s="53"/>
      <c r="P234" s="59"/>
      <c r="Q234" s="133"/>
      <c r="R234" s="133"/>
      <c r="S234" s="141"/>
      <c r="T234" s="142"/>
      <c r="U234" s="141"/>
      <c r="X234" s="143"/>
      <c r="Y234" s="125"/>
      <c r="Z234" s="51"/>
      <c r="AA234" s="51"/>
      <c r="AB234" s="37"/>
      <c r="AC234" s="37"/>
      <c r="AD234" s="239"/>
      <c r="AE234" s="66"/>
      <c r="AF234" s="126"/>
      <c r="AG234" s="43"/>
      <c r="AH234" s="140"/>
      <c r="AL234" s="235"/>
      <c r="AM234" s="139"/>
      <c r="AN234" s="139"/>
      <c r="AO234" s="139"/>
      <c r="AP234" s="48"/>
      <c r="AQ234" s="236"/>
      <c r="AR234" s="237"/>
      <c r="AS234" s="237"/>
      <c r="AT234" s="121"/>
      <c r="AU234" s="285"/>
      <c r="AV234" s="285"/>
      <c r="AW234" s="238"/>
      <c r="AX234" s="238"/>
      <c r="AY234" s="239"/>
      <c r="AZ234" s="240"/>
      <c r="BA234" s="142"/>
      <c r="BB234" s="143"/>
      <c r="BC234" s="143"/>
      <c r="BD234" s="125"/>
      <c r="BE234" s="196"/>
      <c r="BF234" s="143"/>
      <c r="BG234" s="125"/>
      <c r="BH234" s="241"/>
      <c r="BI234" s="143"/>
      <c r="BJ234" s="125"/>
      <c r="BK234" s="125"/>
      <c r="BL234" s="143"/>
      <c r="BM234" s="125"/>
      <c r="BN234" s="241"/>
      <c r="BO234" s="241"/>
      <c r="BP234" s="125"/>
      <c r="BQ234" s="125"/>
      <c r="BR234" s="143"/>
      <c r="BS234" s="125"/>
      <c r="BT234" s="242"/>
      <c r="BU234" s="242"/>
      <c r="BV234" s="242"/>
      <c r="BW234" s="243"/>
      <c r="BX234" s="243"/>
    </row>
    <row r="235" spans="1:76" x14ac:dyDescent="0.25">
      <c r="A235" s="521">
        <f t="shared" si="215"/>
        <v>0</v>
      </c>
      <c r="B235" s="133"/>
      <c r="C235" s="441"/>
      <c r="D235" s="241"/>
      <c r="E235" s="263"/>
      <c r="F235" s="51"/>
      <c r="G235" s="51"/>
      <c r="H235" s="51"/>
      <c r="I235" s="51"/>
      <c r="J235" s="264"/>
      <c r="K235" s="137"/>
      <c r="L235" s="138"/>
      <c r="M235" s="138"/>
      <c r="N235" s="68"/>
      <c r="O235" s="53"/>
      <c r="P235" s="59"/>
      <c r="Q235" s="133"/>
      <c r="R235" s="133"/>
      <c r="S235" s="141"/>
      <c r="T235" s="142"/>
      <c r="U235" s="141"/>
      <c r="X235" s="143"/>
      <c r="Y235" s="125"/>
      <c r="Z235" s="51"/>
      <c r="AA235" s="51"/>
      <c r="AB235" s="37"/>
      <c r="AC235" s="37"/>
      <c r="AD235" s="239"/>
      <c r="AE235" s="66"/>
      <c r="AF235" s="126"/>
      <c r="AG235" s="43"/>
      <c r="AH235" s="140"/>
      <c r="AL235" s="235"/>
      <c r="AM235" s="139"/>
      <c r="AN235" s="139"/>
      <c r="AO235" s="139"/>
      <c r="AP235" s="48"/>
      <c r="AQ235" s="236"/>
      <c r="AR235" s="237"/>
      <c r="AS235" s="237"/>
      <c r="AT235" s="121"/>
      <c r="AU235" s="285"/>
      <c r="AV235" s="285"/>
      <c r="AW235" s="238"/>
      <c r="AX235" s="238"/>
      <c r="AY235" s="239"/>
      <c r="AZ235" s="240"/>
      <c r="BA235" s="142"/>
      <c r="BB235" s="143"/>
      <c r="BC235" s="143"/>
      <c r="BD235" s="125"/>
      <c r="BE235" s="196"/>
      <c r="BF235" s="143"/>
      <c r="BG235" s="125"/>
      <c r="BH235" s="241"/>
      <c r="BI235" s="143"/>
      <c r="BJ235" s="125"/>
      <c r="BK235" s="125"/>
      <c r="BL235" s="143"/>
      <c r="BM235" s="125"/>
      <c r="BN235" s="241"/>
      <c r="BO235" s="241"/>
      <c r="BP235" s="125"/>
      <c r="BQ235" s="125"/>
      <c r="BR235" s="143"/>
      <c r="BS235" s="125"/>
      <c r="BT235" s="242"/>
      <c r="BU235" s="242"/>
      <c r="BV235" s="242"/>
      <c r="BW235" s="243"/>
      <c r="BX235" s="243"/>
    </row>
    <row r="236" spans="1:76" x14ac:dyDescent="0.25">
      <c r="A236" s="521">
        <f t="shared" si="215"/>
        <v>0</v>
      </c>
      <c r="B236" s="133"/>
      <c r="C236" s="441"/>
      <c r="D236" s="241"/>
      <c r="E236" s="263"/>
      <c r="F236" s="51"/>
      <c r="G236" s="51"/>
      <c r="H236" s="51"/>
      <c r="I236" s="51"/>
      <c r="J236" s="264"/>
      <c r="K236" s="137"/>
      <c r="L236" s="138"/>
      <c r="M236" s="138"/>
      <c r="N236" s="68"/>
      <c r="O236" s="53"/>
      <c r="P236" s="59"/>
      <c r="Q236" s="133"/>
      <c r="R236" s="133"/>
      <c r="S236" s="141"/>
      <c r="T236" s="142"/>
      <c r="U236" s="141"/>
      <c r="X236" s="143"/>
      <c r="Y236" s="125"/>
      <c r="Z236" s="51"/>
      <c r="AA236" s="51"/>
      <c r="AB236" s="37"/>
      <c r="AC236" s="37"/>
      <c r="AD236" s="239"/>
      <c r="AE236" s="66"/>
      <c r="AF236" s="126"/>
      <c r="AG236" s="43"/>
      <c r="AH236" s="140"/>
      <c r="AL236" s="235"/>
      <c r="AM236" s="139"/>
      <c r="AN236" s="139"/>
      <c r="AO236" s="139"/>
      <c r="AP236" s="48"/>
      <c r="AQ236" s="236"/>
      <c r="AR236" s="237"/>
      <c r="AS236" s="237"/>
      <c r="AT236" s="121"/>
      <c r="AU236" s="285"/>
      <c r="AV236" s="285"/>
      <c r="AW236" s="238"/>
      <c r="AX236" s="238"/>
      <c r="AY236" s="239"/>
      <c r="AZ236" s="240"/>
      <c r="BA236" s="142"/>
      <c r="BB236" s="143"/>
      <c r="BC236" s="143"/>
      <c r="BD236" s="125"/>
      <c r="BE236" s="196"/>
      <c r="BF236" s="143"/>
      <c r="BG236" s="125"/>
      <c r="BH236" s="241"/>
      <c r="BI236" s="143"/>
      <c r="BJ236" s="125"/>
      <c r="BK236" s="125"/>
      <c r="BL236" s="143"/>
      <c r="BM236" s="125"/>
      <c r="BN236" s="241"/>
      <c r="BO236" s="241"/>
      <c r="BP236" s="125"/>
      <c r="BQ236" s="125"/>
      <c r="BR236" s="143"/>
      <c r="BS236" s="125"/>
      <c r="BT236" s="242"/>
      <c r="BU236" s="242"/>
      <c r="BV236" s="242"/>
      <c r="BW236" s="243"/>
      <c r="BX236" s="243"/>
    </row>
    <row r="237" spans="1:76" x14ac:dyDescent="0.25">
      <c r="A237" s="521">
        <f t="shared" si="215"/>
        <v>0</v>
      </c>
      <c r="B237" s="133"/>
      <c r="C237" s="441"/>
      <c r="D237" s="241"/>
      <c r="E237" s="263"/>
      <c r="F237" s="51"/>
      <c r="G237" s="51"/>
      <c r="H237" s="51"/>
      <c r="I237" s="51"/>
      <c r="J237" s="264"/>
      <c r="K237" s="137"/>
      <c r="L237" s="138"/>
      <c r="M237" s="138"/>
      <c r="N237" s="68"/>
      <c r="O237" s="53"/>
      <c r="P237" s="59"/>
      <c r="Q237" s="133"/>
      <c r="R237" s="133"/>
      <c r="S237" s="141"/>
      <c r="T237" s="142"/>
      <c r="U237" s="141"/>
      <c r="X237" s="143"/>
      <c r="Y237" s="125"/>
      <c r="Z237" s="51"/>
      <c r="AA237" s="51"/>
      <c r="AB237" s="37"/>
      <c r="AC237" s="37"/>
      <c r="AD237" s="239"/>
      <c r="AE237" s="66"/>
      <c r="AF237" s="126"/>
      <c r="AG237" s="43"/>
      <c r="AH237" s="140"/>
      <c r="AL237" s="235"/>
      <c r="AM237" s="139"/>
      <c r="AN237" s="139"/>
      <c r="AO237" s="139"/>
      <c r="AP237" s="48"/>
      <c r="AQ237" s="236"/>
      <c r="AR237" s="237"/>
      <c r="AS237" s="237"/>
      <c r="AT237" s="121"/>
      <c r="AU237" s="285"/>
      <c r="AV237" s="285"/>
      <c r="AW237" s="238"/>
      <c r="AX237" s="238"/>
      <c r="AY237" s="239"/>
      <c r="AZ237" s="240"/>
      <c r="BA237" s="142"/>
      <c r="BB237" s="143"/>
      <c r="BC237" s="143"/>
      <c r="BD237" s="125"/>
      <c r="BE237" s="196"/>
      <c r="BF237" s="143"/>
      <c r="BG237" s="125"/>
      <c r="BH237" s="241"/>
      <c r="BI237" s="143"/>
      <c r="BJ237" s="125"/>
      <c r="BK237" s="125"/>
      <c r="BL237" s="143"/>
      <c r="BM237" s="125"/>
      <c r="BN237" s="241"/>
      <c r="BO237" s="241"/>
      <c r="BP237" s="125"/>
      <c r="BQ237" s="125"/>
      <c r="BR237" s="143"/>
      <c r="BS237" s="125"/>
      <c r="BT237" s="242"/>
      <c r="BU237" s="242"/>
      <c r="BV237" s="242"/>
      <c r="BW237" s="243"/>
      <c r="BX237" s="243"/>
    </row>
    <row r="238" spans="1:76" x14ac:dyDescent="0.25">
      <c r="A238" s="521">
        <f t="shared" si="215"/>
        <v>0</v>
      </c>
      <c r="B238" s="133"/>
      <c r="C238" s="441"/>
      <c r="D238" s="241"/>
      <c r="E238" s="263"/>
      <c r="F238" s="51"/>
      <c r="G238" s="51"/>
      <c r="H238" s="51"/>
      <c r="I238" s="51"/>
      <c r="J238" s="264"/>
      <c r="K238" s="137"/>
      <c r="L238" s="138"/>
      <c r="M238" s="138"/>
      <c r="N238" s="68"/>
      <c r="O238" s="53"/>
      <c r="P238" s="59"/>
      <c r="Q238" s="133"/>
      <c r="R238" s="133"/>
      <c r="S238" s="141"/>
      <c r="T238" s="142"/>
      <c r="U238" s="141"/>
      <c r="X238" s="143"/>
      <c r="Y238" s="125"/>
      <c r="Z238" s="51"/>
      <c r="AA238" s="51"/>
      <c r="AB238" s="37"/>
      <c r="AC238" s="37"/>
      <c r="AD238" s="239"/>
      <c r="AE238" s="66"/>
      <c r="AF238" s="126"/>
      <c r="AG238" s="43"/>
      <c r="AH238" s="140"/>
      <c r="AL238" s="235"/>
      <c r="AM238" s="139"/>
      <c r="AN238" s="139"/>
      <c r="AO238" s="139"/>
      <c r="AP238" s="48"/>
      <c r="AQ238" s="236"/>
      <c r="AR238" s="237"/>
      <c r="AS238" s="237"/>
      <c r="AT238" s="121"/>
      <c r="AU238" s="285"/>
      <c r="AV238" s="285"/>
      <c r="AW238" s="238"/>
      <c r="AX238" s="238"/>
      <c r="AY238" s="239"/>
      <c r="AZ238" s="240"/>
      <c r="BA238" s="142"/>
      <c r="BB238" s="143"/>
      <c r="BC238" s="143"/>
      <c r="BD238" s="125"/>
      <c r="BE238" s="196"/>
      <c r="BF238" s="143"/>
      <c r="BG238" s="125"/>
      <c r="BH238" s="241"/>
      <c r="BI238" s="143"/>
      <c r="BJ238" s="125"/>
      <c r="BK238" s="125"/>
      <c r="BL238" s="143"/>
      <c r="BM238" s="125"/>
      <c r="BN238" s="241"/>
      <c r="BO238" s="241"/>
      <c r="BP238" s="125"/>
      <c r="BQ238" s="125"/>
      <c r="BR238" s="143"/>
      <c r="BS238" s="125"/>
      <c r="BT238" s="242"/>
      <c r="BU238" s="242"/>
      <c r="BV238" s="242"/>
      <c r="BW238" s="243"/>
      <c r="BX238" s="243"/>
    </row>
    <row r="239" spans="1:76" x14ac:dyDescent="0.25">
      <c r="A239" s="521">
        <f t="shared" si="215"/>
        <v>0</v>
      </c>
      <c r="B239" s="133"/>
      <c r="C239" s="441"/>
      <c r="D239" s="241"/>
      <c r="E239" s="263"/>
      <c r="F239" s="51"/>
      <c r="G239" s="51"/>
      <c r="H239" s="51"/>
      <c r="I239" s="51"/>
      <c r="J239" s="264"/>
      <c r="K239" s="137"/>
      <c r="L239" s="138"/>
      <c r="M239" s="138"/>
      <c r="N239" s="68"/>
      <c r="O239" s="53"/>
      <c r="P239" s="59"/>
      <c r="Q239" s="133"/>
      <c r="R239" s="133"/>
      <c r="S239" s="141"/>
      <c r="T239" s="142"/>
      <c r="U239" s="141"/>
      <c r="X239" s="143"/>
      <c r="Y239" s="125"/>
      <c r="Z239" s="51"/>
      <c r="AA239" s="51"/>
      <c r="AB239" s="37"/>
      <c r="AC239" s="37"/>
      <c r="AD239" s="239"/>
      <c r="AE239" s="66"/>
      <c r="AF239" s="126"/>
      <c r="AG239" s="43"/>
      <c r="AH239" s="140"/>
      <c r="AL239" s="235"/>
      <c r="AM239" s="139"/>
      <c r="AN239" s="139"/>
      <c r="AO239" s="139"/>
      <c r="AP239" s="48"/>
      <c r="AQ239" s="236"/>
      <c r="AR239" s="237"/>
      <c r="AS239" s="237"/>
      <c r="AT239" s="121"/>
      <c r="AU239" s="285"/>
      <c r="AV239" s="285"/>
      <c r="AW239" s="238"/>
      <c r="AX239" s="238"/>
      <c r="AY239" s="239"/>
      <c r="AZ239" s="240"/>
      <c r="BA239" s="142"/>
      <c r="BB239" s="143"/>
      <c r="BC239" s="143"/>
      <c r="BD239" s="125"/>
      <c r="BE239" s="196"/>
      <c r="BF239" s="143"/>
      <c r="BG239" s="125"/>
      <c r="BH239" s="241"/>
      <c r="BI239" s="143"/>
      <c r="BJ239" s="125"/>
      <c r="BK239" s="125"/>
      <c r="BL239" s="143"/>
      <c r="BM239" s="125"/>
      <c r="BN239" s="241"/>
      <c r="BO239" s="241"/>
      <c r="BP239" s="125"/>
      <c r="BQ239" s="125"/>
      <c r="BR239" s="143"/>
      <c r="BS239" s="125"/>
      <c r="BT239" s="242"/>
      <c r="BU239" s="242"/>
      <c r="BV239" s="242"/>
      <c r="BW239" s="243"/>
      <c r="BX239" s="243"/>
    </row>
    <row r="240" spans="1:76" x14ac:dyDescent="0.25">
      <c r="A240" s="521">
        <f t="shared" si="215"/>
        <v>0</v>
      </c>
      <c r="B240" s="133"/>
      <c r="C240" s="441"/>
      <c r="D240" s="241"/>
      <c r="E240" s="263"/>
      <c r="F240" s="51"/>
      <c r="G240" s="51"/>
      <c r="H240" s="51"/>
      <c r="I240" s="51"/>
      <c r="J240" s="264"/>
      <c r="K240" s="137"/>
      <c r="L240" s="138"/>
      <c r="M240" s="138"/>
      <c r="N240" s="68"/>
      <c r="O240" s="53"/>
      <c r="P240" s="59"/>
      <c r="Q240" s="133"/>
      <c r="R240" s="133"/>
      <c r="S240" s="141"/>
      <c r="T240" s="142"/>
      <c r="U240" s="141"/>
      <c r="X240" s="143"/>
      <c r="Y240" s="125"/>
      <c r="Z240" s="51"/>
      <c r="AA240" s="51"/>
      <c r="AB240" s="37"/>
      <c r="AC240" s="37"/>
      <c r="AD240" s="239"/>
      <c r="AE240" s="66"/>
      <c r="AF240" s="126"/>
      <c r="AG240" s="43"/>
      <c r="AH240" s="140"/>
      <c r="AL240" s="235"/>
      <c r="AM240" s="139"/>
      <c r="AN240" s="139"/>
      <c r="AO240" s="139"/>
      <c r="AP240" s="48"/>
      <c r="AQ240" s="236"/>
      <c r="AR240" s="237"/>
      <c r="AS240" s="237"/>
      <c r="AT240" s="121"/>
      <c r="AU240" s="285"/>
      <c r="AV240" s="285"/>
      <c r="AW240" s="238"/>
      <c r="AX240" s="238"/>
      <c r="AY240" s="239"/>
      <c r="AZ240" s="240"/>
      <c r="BA240" s="142"/>
      <c r="BB240" s="143"/>
      <c r="BC240" s="143"/>
      <c r="BD240" s="125"/>
      <c r="BE240" s="196"/>
      <c r="BF240" s="143"/>
      <c r="BG240" s="125"/>
      <c r="BH240" s="241"/>
      <c r="BI240" s="143"/>
      <c r="BJ240" s="125"/>
      <c r="BK240" s="125"/>
      <c r="BL240" s="143"/>
      <c r="BM240" s="125"/>
      <c r="BN240" s="241"/>
      <c r="BO240" s="241"/>
      <c r="BP240" s="125"/>
      <c r="BQ240" s="125"/>
      <c r="BR240" s="143"/>
      <c r="BS240" s="125"/>
      <c r="BT240" s="242"/>
      <c r="BU240" s="242"/>
      <c r="BV240" s="242"/>
      <c r="BW240" s="243"/>
      <c r="BX240" s="243"/>
    </row>
    <row r="241" spans="1:76" x14ac:dyDescent="0.25">
      <c r="A241" s="521">
        <f t="shared" si="215"/>
        <v>0</v>
      </c>
      <c r="B241" s="133"/>
      <c r="C241" s="441"/>
      <c r="D241" s="241"/>
      <c r="E241" s="263"/>
      <c r="F241" s="51"/>
      <c r="G241" s="51"/>
      <c r="H241" s="51"/>
      <c r="I241" s="51"/>
      <c r="J241" s="264"/>
      <c r="K241" s="137"/>
      <c r="L241" s="138"/>
      <c r="M241" s="138"/>
      <c r="N241" s="68"/>
      <c r="O241" s="53"/>
      <c r="P241" s="59"/>
      <c r="Q241" s="133"/>
      <c r="R241" s="133"/>
      <c r="S241" s="141"/>
      <c r="T241" s="142"/>
      <c r="U241" s="141"/>
      <c r="X241" s="143"/>
      <c r="Y241" s="125"/>
      <c r="Z241" s="51"/>
      <c r="AA241" s="51"/>
      <c r="AB241" s="37"/>
      <c r="AC241" s="37"/>
      <c r="AD241" s="239"/>
      <c r="AE241" s="66"/>
      <c r="AF241" s="126"/>
      <c r="AG241" s="43"/>
      <c r="AH241" s="140"/>
      <c r="AL241" s="235"/>
      <c r="AM241" s="139"/>
      <c r="AN241" s="139"/>
      <c r="AO241" s="139"/>
      <c r="AP241" s="48"/>
      <c r="AQ241" s="236"/>
      <c r="AR241" s="237"/>
      <c r="AS241" s="237"/>
      <c r="AT241" s="121"/>
      <c r="AU241" s="285"/>
      <c r="AV241" s="285"/>
      <c r="AW241" s="238"/>
      <c r="AX241" s="238"/>
      <c r="AY241" s="239"/>
      <c r="AZ241" s="240"/>
      <c r="BA241" s="142"/>
      <c r="BB241" s="143"/>
      <c r="BC241" s="143"/>
      <c r="BD241" s="125"/>
      <c r="BE241" s="196"/>
      <c r="BF241" s="143"/>
      <c r="BG241" s="125"/>
      <c r="BH241" s="241"/>
      <c r="BI241" s="143"/>
      <c r="BJ241" s="125"/>
      <c r="BK241" s="125"/>
      <c r="BL241" s="143"/>
      <c r="BM241" s="125"/>
      <c r="BN241" s="241"/>
      <c r="BO241" s="241"/>
      <c r="BP241" s="125"/>
      <c r="BQ241" s="125"/>
      <c r="BR241" s="143"/>
      <c r="BS241" s="125"/>
      <c r="BT241" s="242"/>
      <c r="BU241" s="242"/>
      <c r="BV241" s="242"/>
      <c r="BW241" s="243"/>
      <c r="BX241" s="243"/>
    </row>
    <row r="242" spans="1:76" x14ac:dyDescent="0.25">
      <c r="A242" s="521">
        <f t="shared" si="215"/>
        <v>0</v>
      </c>
      <c r="B242" s="133"/>
      <c r="C242" s="441"/>
      <c r="D242" s="241"/>
      <c r="E242" s="263"/>
      <c r="F242" s="51"/>
      <c r="G242" s="51"/>
      <c r="H242" s="51"/>
      <c r="I242" s="51"/>
      <c r="J242" s="264"/>
      <c r="K242" s="137"/>
      <c r="L242" s="138"/>
      <c r="M242" s="138"/>
      <c r="N242" s="68"/>
      <c r="O242" s="53"/>
      <c r="P242" s="59"/>
      <c r="Q242" s="133"/>
      <c r="R242" s="133"/>
      <c r="S242" s="141"/>
      <c r="T242" s="142"/>
      <c r="U242" s="141"/>
      <c r="X242" s="143"/>
      <c r="Y242" s="125"/>
      <c r="Z242" s="51"/>
      <c r="AA242" s="51"/>
      <c r="AB242" s="37"/>
      <c r="AC242" s="37"/>
      <c r="AD242" s="239"/>
      <c r="AE242" s="66"/>
      <c r="AF242" s="126"/>
      <c r="AG242" s="43"/>
      <c r="AH242" s="140"/>
      <c r="AL242" s="235"/>
      <c r="AM242" s="139"/>
      <c r="AN242" s="139"/>
      <c r="AO242" s="139"/>
      <c r="AP242" s="48"/>
      <c r="AQ242" s="236"/>
      <c r="AR242" s="237"/>
      <c r="AS242" s="237"/>
      <c r="AT242" s="121"/>
      <c r="AU242" s="285"/>
      <c r="AV242" s="285"/>
      <c r="AW242" s="238"/>
      <c r="AX242" s="238"/>
      <c r="AY242" s="239"/>
      <c r="AZ242" s="240"/>
      <c r="BA242" s="142"/>
      <c r="BB242" s="143"/>
      <c r="BC242" s="143"/>
      <c r="BD242" s="125"/>
      <c r="BE242" s="196"/>
      <c r="BF242" s="143"/>
      <c r="BG242" s="125"/>
      <c r="BH242" s="241"/>
      <c r="BI242" s="143"/>
      <c r="BJ242" s="125"/>
      <c r="BK242" s="125"/>
      <c r="BL242" s="143"/>
      <c r="BM242" s="125"/>
      <c r="BN242" s="241"/>
      <c r="BO242" s="241"/>
      <c r="BP242" s="125"/>
      <c r="BQ242" s="125"/>
      <c r="BR242" s="143"/>
      <c r="BS242" s="125"/>
      <c r="BT242" s="242"/>
      <c r="BU242" s="242"/>
      <c r="BV242" s="242"/>
      <c r="BW242" s="243"/>
      <c r="BX242" s="243"/>
    </row>
    <row r="243" spans="1:76" x14ac:dyDescent="0.25">
      <c r="A243" s="521">
        <f t="shared" si="215"/>
        <v>0</v>
      </c>
      <c r="B243" s="133"/>
      <c r="C243" s="441"/>
      <c r="D243" s="241"/>
      <c r="E243" s="263"/>
      <c r="F243" s="51"/>
      <c r="G243" s="51"/>
      <c r="H243" s="51"/>
      <c r="I243" s="51"/>
      <c r="J243" s="264"/>
      <c r="K243" s="137"/>
      <c r="L243" s="138"/>
      <c r="M243" s="138"/>
      <c r="N243" s="68"/>
      <c r="O243" s="53"/>
      <c r="P243" s="59"/>
      <c r="Q243" s="133"/>
      <c r="R243" s="133"/>
      <c r="S243" s="141"/>
      <c r="T243" s="142"/>
      <c r="U243" s="141"/>
      <c r="X243" s="143"/>
      <c r="Y243" s="125"/>
      <c r="Z243" s="51"/>
      <c r="AA243" s="51"/>
      <c r="AB243" s="37"/>
      <c r="AC243" s="37"/>
      <c r="AD243" s="239"/>
      <c r="AE243" s="66"/>
      <c r="AF243" s="126"/>
      <c r="AG243" s="43"/>
      <c r="AH243" s="140"/>
      <c r="AL243" s="235"/>
      <c r="AM243" s="139"/>
      <c r="AN243" s="139"/>
      <c r="AO243" s="139"/>
      <c r="AP243" s="48"/>
      <c r="AQ243" s="236"/>
      <c r="AR243" s="237"/>
      <c r="AS243" s="237"/>
      <c r="AT243" s="121"/>
      <c r="AU243" s="285"/>
      <c r="AV243" s="285"/>
      <c r="AW243" s="238"/>
      <c r="AX243" s="238"/>
      <c r="AY243" s="239"/>
      <c r="AZ243" s="240"/>
      <c r="BA243" s="142"/>
      <c r="BB243" s="143"/>
      <c r="BC243" s="143"/>
      <c r="BD243" s="125"/>
      <c r="BE243" s="196"/>
      <c r="BF243" s="143"/>
      <c r="BG243" s="125"/>
      <c r="BH243" s="241"/>
      <c r="BI243" s="143"/>
      <c r="BJ243" s="125"/>
      <c r="BK243" s="125"/>
      <c r="BL243" s="143"/>
      <c r="BM243" s="125"/>
      <c r="BN243" s="241"/>
      <c r="BO243" s="241"/>
      <c r="BP243" s="125"/>
      <c r="BQ243" s="125"/>
      <c r="BR243" s="143"/>
      <c r="BS243" s="125"/>
      <c r="BT243" s="242"/>
      <c r="BU243" s="242"/>
      <c r="BV243" s="242"/>
      <c r="BW243" s="243"/>
      <c r="BX243" s="243"/>
    </row>
    <row r="244" spans="1:76" x14ac:dyDescent="0.25">
      <c r="A244" s="521">
        <f t="shared" si="215"/>
        <v>0</v>
      </c>
      <c r="B244" s="133"/>
      <c r="C244" s="441"/>
      <c r="D244" s="241"/>
      <c r="E244" s="263"/>
      <c r="F244" s="51"/>
      <c r="G244" s="51"/>
      <c r="H244" s="51"/>
      <c r="I244" s="51"/>
      <c r="J244" s="264"/>
      <c r="K244" s="137"/>
      <c r="L244" s="138"/>
      <c r="M244" s="138"/>
      <c r="N244" s="68"/>
      <c r="O244" s="53"/>
      <c r="P244" s="59"/>
      <c r="Q244" s="133"/>
      <c r="R244" s="133"/>
      <c r="S244" s="141"/>
      <c r="T244" s="142"/>
      <c r="U244" s="141"/>
      <c r="X244" s="143"/>
      <c r="Y244" s="125"/>
      <c r="Z244" s="51"/>
      <c r="AA244" s="51"/>
      <c r="AB244" s="37"/>
      <c r="AC244" s="37"/>
      <c r="AD244" s="239"/>
      <c r="AE244" s="66"/>
      <c r="AF244" s="126"/>
      <c r="AG244" s="43"/>
      <c r="AH244" s="140"/>
      <c r="AL244" s="235"/>
      <c r="AM244" s="139"/>
      <c r="AN244" s="139"/>
      <c r="AO244" s="139"/>
      <c r="AP244" s="48"/>
      <c r="AQ244" s="236"/>
      <c r="AR244" s="237"/>
      <c r="AS244" s="237"/>
      <c r="AT244" s="121"/>
      <c r="AU244" s="285"/>
      <c r="AV244" s="285"/>
      <c r="AW244" s="238"/>
      <c r="AX244" s="238"/>
      <c r="AY244" s="239"/>
      <c r="AZ244" s="240"/>
      <c r="BA244" s="142"/>
      <c r="BB244" s="143"/>
      <c r="BC244" s="143"/>
      <c r="BD244" s="125"/>
      <c r="BE244" s="196"/>
      <c r="BF244" s="143"/>
      <c r="BG244" s="125"/>
      <c r="BH244" s="241"/>
      <c r="BI244" s="143"/>
      <c r="BJ244" s="125"/>
      <c r="BK244" s="125"/>
      <c r="BL244" s="143"/>
      <c r="BM244" s="125"/>
      <c r="BN244" s="241"/>
      <c r="BO244" s="241"/>
      <c r="BP244" s="125"/>
      <c r="BQ244" s="125"/>
      <c r="BR244" s="143"/>
      <c r="BS244" s="125"/>
      <c r="BT244" s="242"/>
      <c r="BU244" s="242"/>
      <c r="BV244" s="242"/>
      <c r="BW244" s="243"/>
      <c r="BX244" s="243"/>
    </row>
    <row r="245" spans="1:76" x14ac:dyDescent="0.25">
      <c r="A245" s="521">
        <f t="shared" si="215"/>
        <v>0</v>
      </c>
      <c r="B245" s="133"/>
      <c r="C245" s="441"/>
      <c r="D245" s="241"/>
      <c r="E245" s="263"/>
      <c r="F245" s="51"/>
      <c r="G245" s="51"/>
      <c r="H245" s="51"/>
      <c r="I245" s="51"/>
      <c r="J245" s="264"/>
      <c r="K245" s="137"/>
      <c r="L245" s="138"/>
      <c r="M245" s="138"/>
      <c r="N245" s="68"/>
      <c r="O245" s="53"/>
      <c r="P245" s="59"/>
      <c r="Q245" s="133"/>
      <c r="R245" s="133"/>
      <c r="S245" s="141"/>
      <c r="T245" s="142"/>
      <c r="U245" s="141"/>
      <c r="X245" s="143"/>
      <c r="Y245" s="125"/>
      <c r="Z245" s="51"/>
      <c r="AA245" s="51"/>
      <c r="AB245" s="37"/>
      <c r="AC245" s="37"/>
      <c r="AD245" s="239"/>
      <c r="AE245" s="66"/>
      <c r="AF245" s="126"/>
      <c r="AG245" s="43"/>
      <c r="AH245" s="140"/>
      <c r="AL245" s="235"/>
      <c r="AM245" s="139"/>
      <c r="AN245" s="139"/>
      <c r="AO245" s="139"/>
      <c r="AP245" s="48"/>
      <c r="AQ245" s="236"/>
      <c r="AR245" s="237"/>
      <c r="AS245" s="237"/>
      <c r="AT245" s="121"/>
      <c r="AU245" s="285"/>
      <c r="AV245" s="285"/>
      <c r="AW245" s="238"/>
      <c r="AX245" s="238"/>
      <c r="AY245" s="239"/>
      <c r="AZ245" s="240"/>
      <c r="BA245" s="142"/>
      <c r="BB245" s="143"/>
      <c r="BC245" s="143"/>
      <c r="BD245" s="125"/>
      <c r="BE245" s="196"/>
      <c r="BF245" s="143"/>
      <c r="BG245" s="125"/>
      <c r="BH245" s="241"/>
      <c r="BI245" s="143"/>
      <c r="BJ245" s="125"/>
      <c r="BK245" s="125"/>
      <c r="BL245" s="143"/>
      <c r="BM245" s="125"/>
      <c r="BN245" s="241"/>
      <c r="BO245" s="241"/>
      <c r="BP245" s="125"/>
      <c r="BQ245" s="125"/>
      <c r="BR245" s="143"/>
      <c r="BS245" s="125"/>
      <c r="BT245" s="242"/>
      <c r="BU245" s="242"/>
      <c r="BV245" s="242"/>
      <c r="BW245" s="243"/>
      <c r="BX245" s="243"/>
    </row>
    <row r="246" spans="1:76" x14ac:dyDescent="0.25">
      <c r="A246" s="521">
        <f t="shared" si="215"/>
        <v>0</v>
      </c>
      <c r="B246" s="133"/>
      <c r="C246" s="441"/>
      <c r="D246" s="241"/>
      <c r="E246" s="263"/>
      <c r="F246" s="51"/>
      <c r="G246" s="51"/>
      <c r="H246" s="51"/>
      <c r="I246" s="51"/>
      <c r="J246" s="264"/>
      <c r="K246" s="137"/>
      <c r="L246" s="138"/>
      <c r="M246" s="138"/>
      <c r="N246" s="68"/>
      <c r="O246" s="53"/>
      <c r="P246" s="59"/>
      <c r="Q246" s="133"/>
      <c r="R246" s="133"/>
      <c r="S246" s="141"/>
      <c r="T246" s="142"/>
      <c r="U246" s="141"/>
      <c r="X246" s="143"/>
      <c r="Y246" s="125"/>
      <c r="Z246" s="51"/>
      <c r="AA246" s="51"/>
      <c r="AB246" s="37"/>
      <c r="AC246" s="37"/>
      <c r="AD246" s="239"/>
      <c r="AE246" s="66"/>
      <c r="AF246" s="126"/>
      <c r="AG246" s="43"/>
      <c r="AH246" s="140"/>
      <c r="AL246" s="235"/>
      <c r="AM246" s="139"/>
      <c r="AN246" s="139"/>
      <c r="AO246" s="139"/>
      <c r="AP246" s="48"/>
      <c r="AQ246" s="236"/>
      <c r="AR246" s="237"/>
      <c r="AS246" s="237"/>
      <c r="AT246" s="121"/>
      <c r="AU246" s="285"/>
      <c r="AV246" s="285"/>
      <c r="AW246" s="238"/>
      <c r="AX246" s="238"/>
      <c r="AY246" s="239"/>
      <c r="AZ246" s="240"/>
      <c r="BA246" s="142"/>
      <c r="BB246" s="143"/>
      <c r="BC246" s="143"/>
      <c r="BD246" s="125"/>
      <c r="BE246" s="196"/>
      <c r="BF246" s="143"/>
      <c r="BG246" s="125"/>
      <c r="BH246" s="241"/>
      <c r="BI246" s="143"/>
      <c r="BJ246" s="125"/>
      <c r="BK246" s="125"/>
      <c r="BL246" s="143"/>
      <c r="BM246" s="125"/>
      <c r="BN246" s="241"/>
      <c r="BO246" s="241"/>
      <c r="BP246" s="125"/>
      <c r="BQ246" s="125"/>
      <c r="BR246" s="143"/>
      <c r="BS246" s="125"/>
      <c r="BT246" s="242"/>
      <c r="BU246" s="242"/>
      <c r="BV246" s="242"/>
      <c r="BW246" s="243"/>
      <c r="BX246" s="243"/>
    </row>
    <row r="247" spans="1:76" x14ac:dyDescent="0.25">
      <c r="A247" s="521">
        <f t="shared" si="215"/>
        <v>0</v>
      </c>
      <c r="B247" s="133"/>
      <c r="C247" s="441"/>
      <c r="D247" s="241"/>
      <c r="E247" s="263"/>
      <c r="F247" s="51"/>
      <c r="G247" s="51"/>
      <c r="H247" s="51"/>
      <c r="I247" s="51"/>
      <c r="J247" s="264"/>
      <c r="K247" s="137"/>
      <c r="L247" s="138"/>
      <c r="M247" s="138"/>
      <c r="N247" s="68"/>
      <c r="O247" s="53"/>
      <c r="P247" s="59"/>
      <c r="Q247" s="133"/>
      <c r="R247" s="133"/>
      <c r="S247" s="141"/>
      <c r="T247" s="142"/>
      <c r="U247" s="141"/>
      <c r="X247" s="143"/>
      <c r="Y247" s="125"/>
      <c r="Z247" s="51"/>
      <c r="AA247" s="51"/>
      <c r="AB247" s="37"/>
      <c r="AC247" s="37"/>
      <c r="AD247" s="239"/>
      <c r="AE247" s="66"/>
      <c r="AF247" s="126"/>
      <c r="AG247" s="43"/>
      <c r="AH247" s="140"/>
      <c r="AL247" s="235"/>
      <c r="AM247" s="139"/>
      <c r="AN247" s="139"/>
      <c r="AO247" s="139"/>
      <c r="AP247" s="48"/>
      <c r="AQ247" s="236"/>
      <c r="AR247" s="237"/>
      <c r="AS247" s="237"/>
      <c r="AT247" s="121"/>
      <c r="AU247" s="285"/>
      <c r="AV247" s="285"/>
      <c r="AW247" s="238"/>
      <c r="AX247" s="238"/>
      <c r="AY247" s="239"/>
      <c r="AZ247" s="240"/>
      <c r="BA247" s="142"/>
      <c r="BB247" s="143"/>
      <c r="BC247" s="143"/>
      <c r="BD247" s="125"/>
      <c r="BE247" s="196"/>
      <c r="BF247" s="143"/>
      <c r="BG247" s="125"/>
      <c r="BH247" s="241"/>
      <c r="BI247" s="143"/>
      <c r="BJ247" s="125"/>
      <c r="BK247" s="125"/>
      <c r="BL247" s="143"/>
      <c r="BM247" s="125"/>
      <c r="BN247" s="241"/>
      <c r="BO247" s="241"/>
      <c r="BP247" s="125"/>
      <c r="BQ247" s="125"/>
      <c r="BR247" s="143"/>
      <c r="BS247" s="125"/>
      <c r="BT247" s="242"/>
      <c r="BU247" s="242"/>
      <c r="BV247" s="242"/>
      <c r="BW247" s="243"/>
      <c r="BX247" s="243"/>
    </row>
    <row r="248" spans="1:76" x14ac:dyDescent="0.25">
      <c r="A248" s="521">
        <f t="shared" si="215"/>
        <v>0</v>
      </c>
      <c r="B248" s="133"/>
      <c r="C248" s="441"/>
      <c r="D248" s="241"/>
      <c r="E248" s="263"/>
      <c r="F248" s="51"/>
      <c r="G248" s="51"/>
      <c r="H248" s="51"/>
      <c r="I248" s="51"/>
      <c r="J248" s="264"/>
      <c r="K248" s="137"/>
      <c r="L248" s="138"/>
      <c r="M248" s="138"/>
      <c r="N248" s="68"/>
      <c r="O248" s="53"/>
      <c r="P248" s="59"/>
      <c r="Q248" s="133"/>
      <c r="R248" s="133"/>
      <c r="S248" s="141"/>
      <c r="T248" s="142"/>
      <c r="U248" s="141"/>
      <c r="X248" s="143"/>
      <c r="Y248" s="125"/>
      <c r="Z248" s="51"/>
      <c r="AA248" s="51"/>
      <c r="AB248" s="37"/>
      <c r="AC248" s="37"/>
      <c r="AD248" s="239"/>
      <c r="AE248" s="66"/>
      <c r="AF248" s="126"/>
      <c r="AG248" s="43"/>
      <c r="AH248" s="140"/>
      <c r="AL248" s="235"/>
      <c r="AM248" s="139"/>
      <c r="AN248" s="139"/>
      <c r="AO248" s="139"/>
      <c r="AP248" s="48"/>
      <c r="AQ248" s="236"/>
      <c r="AR248" s="237"/>
      <c r="AS248" s="237"/>
      <c r="AT248" s="121"/>
      <c r="AU248" s="285"/>
      <c r="AV248" s="285"/>
      <c r="AW248" s="238"/>
      <c r="AX248" s="238"/>
      <c r="AY248" s="239"/>
      <c r="AZ248" s="240"/>
      <c r="BA248" s="142"/>
      <c r="BB248" s="143"/>
      <c r="BC248" s="143"/>
      <c r="BD248" s="125"/>
      <c r="BE248" s="196"/>
      <c r="BF248" s="143"/>
      <c r="BG248" s="125"/>
      <c r="BH248" s="241"/>
      <c r="BI248" s="143"/>
      <c r="BJ248" s="125"/>
      <c r="BK248" s="125"/>
      <c r="BL248" s="143"/>
      <c r="BM248" s="125"/>
      <c r="BN248" s="241"/>
      <c r="BO248" s="241"/>
      <c r="BP248" s="125"/>
      <c r="BQ248" s="125"/>
      <c r="BR248" s="143"/>
      <c r="BS248" s="125"/>
      <c r="BT248" s="242"/>
      <c r="BU248" s="242"/>
      <c r="BV248" s="242"/>
      <c r="BW248" s="243"/>
      <c r="BX248" s="243"/>
    </row>
    <row r="249" spans="1:76" x14ac:dyDescent="0.25">
      <c r="A249" s="521">
        <f t="shared" si="215"/>
        <v>0</v>
      </c>
      <c r="B249" s="133"/>
      <c r="C249" s="441"/>
      <c r="D249" s="241"/>
      <c r="E249" s="263"/>
      <c r="F249" s="51"/>
      <c r="G249" s="51"/>
      <c r="H249" s="51"/>
      <c r="I249" s="51"/>
      <c r="J249" s="264"/>
      <c r="K249" s="137"/>
      <c r="L249" s="138"/>
      <c r="M249" s="138"/>
      <c r="N249" s="68"/>
      <c r="O249" s="53"/>
      <c r="P249" s="59"/>
      <c r="Q249" s="133"/>
      <c r="R249" s="133"/>
      <c r="S249" s="141"/>
      <c r="T249" s="142"/>
      <c r="U249" s="141"/>
      <c r="X249" s="143"/>
      <c r="Y249" s="125"/>
      <c r="Z249" s="51"/>
      <c r="AA249" s="51"/>
      <c r="AB249" s="37"/>
      <c r="AC249" s="37"/>
      <c r="AD249" s="239"/>
      <c r="AE249" s="66"/>
      <c r="AF249" s="126"/>
      <c r="AG249" s="43"/>
      <c r="AH249" s="140"/>
      <c r="AL249" s="235"/>
      <c r="AM249" s="139"/>
      <c r="AN249" s="139"/>
      <c r="AO249" s="139"/>
      <c r="AP249" s="48"/>
      <c r="AQ249" s="236"/>
      <c r="AR249" s="237"/>
      <c r="AS249" s="237"/>
      <c r="AT249" s="121"/>
      <c r="AU249" s="285"/>
      <c r="AV249" s="285"/>
      <c r="AW249" s="238"/>
      <c r="AX249" s="238"/>
      <c r="AY249" s="239"/>
      <c r="AZ249" s="240"/>
      <c r="BA249" s="142"/>
      <c r="BB249" s="143"/>
      <c r="BC249" s="143"/>
      <c r="BD249" s="125"/>
      <c r="BE249" s="196"/>
      <c r="BF249" s="143"/>
      <c r="BG249" s="125"/>
      <c r="BH249" s="241"/>
      <c r="BI249" s="143"/>
      <c r="BJ249" s="125"/>
      <c r="BK249" s="125"/>
      <c r="BL249" s="143"/>
      <c r="BM249" s="125"/>
      <c r="BN249" s="241"/>
      <c r="BO249" s="241"/>
      <c r="BP249" s="125"/>
      <c r="BQ249" s="125"/>
      <c r="BR249" s="143"/>
      <c r="BS249" s="125"/>
      <c r="BT249" s="242"/>
      <c r="BU249" s="242"/>
      <c r="BV249" s="242"/>
      <c r="BW249" s="243"/>
      <c r="BX249" s="243"/>
    </row>
    <row r="250" spans="1:76" x14ac:dyDescent="0.25">
      <c r="A250" s="521">
        <f t="shared" si="215"/>
        <v>0</v>
      </c>
      <c r="B250" s="133"/>
      <c r="C250" s="441"/>
      <c r="D250" s="241"/>
      <c r="E250" s="263"/>
      <c r="F250" s="51"/>
      <c r="G250" s="51"/>
      <c r="H250" s="51"/>
      <c r="I250" s="51"/>
      <c r="J250" s="264"/>
      <c r="K250" s="137"/>
      <c r="L250" s="138"/>
      <c r="M250" s="138"/>
      <c r="N250" s="68"/>
      <c r="O250" s="53"/>
      <c r="P250" s="59"/>
      <c r="Q250" s="133"/>
      <c r="R250" s="133"/>
      <c r="S250" s="141"/>
      <c r="T250" s="142"/>
      <c r="U250" s="141"/>
      <c r="X250" s="143"/>
      <c r="Y250" s="125"/>
      <c r="Z250" s="51"/>
      <c r="AA250" s="51"/>
      <c r="AB250" s="37"/>
      <c r="AC250" s="37"/>
      <c r="AD250" s="239"/>
      <c r="AE250" s="66"/>
      <c r="AF250" s="126"/>
      <c r="AG250" s="43"/>
      <c r="AH250" s="140"/>
      <c r="AL250" s="235"/>
      <c r="AM250" s="139"/>
      <c r="AN250" s="139"/>
      <c r="AO250" s="139"/>
      <c r="AP250" s="48"/>
      <c r="AQ250" s="236"/>
      <c r="AR250" s="237"/>
      <c r="AS250" s="237"/>
      <c r="AT250" s="121"/>
      <c r="AU250" s="285"/>
      <c r="AV250" s="285"/>
      <c r="AW250" s="238"/>
      <c r="AX250" s="238"/>
      <c r="AY250" s="239"/>
      <c r="AZ250" s="240"/>
      <c r="BA250" s="142"/>
      <c r="BB250" s="143"/>
      <c r="BC250" s="143"/>
      <c r="BD250" s="125"/>
      <c r="BE250" s="196"/>
      <c r="BF250" s="143"/>
      <c r="BG250" s="125"/>
      <c r="BH250" s="241"/>
      <c r="BI250" s="143"/>
      <c r="BJ250" s="125"/>
      <c r="BK250" s="125"/>
      <c r="BL250" s="143"/>
      <c r="BM250" s="125"/>
      <c r="BN250" s="241"/>
      <c r="BO250" s="241"/>
      <c r="BP250" s="125"/>
      <c r="BQ250" s="125"/>
      <c r="BR250" s="143"/>
      <c r="BS250" s="125"/>
      <c r="BT250" s="242"/>
      <c r="BU250" s="242"/>
      <c r="BV250" s="242"/>
      <c r="BW250" s="243"/>
      <c r="BX250" s="243"/>
    </row>
    <row r="251" spans="1:76" x14ac:dyDescent="0.25">
      <c r="A251" s="521">
        <f t="shared" si="215"/>
        <v>0</v>
      </c>
      <c r="B251" s="133"/>
      <c r="C251" s="441"/>
      <c r="D251" s="241"/>
      <c r="E251" s="263"/>
      <c r="F251" s="51"/>
      <c r="G251" s="51"/>
      <c r="H251" s="51"/>
      <c r="I251" s="51"/>
      <c r="J251" s="264"/>
      <c r="K251" s="137"/>
      <c r="L251" s="138"/>
      <c r="M251" s="138"/>
      <c r="N251" s="68"/>
      <c r="O251" s="53"/>
      <c r="P251" s="59"/>
      <c r="Q251" s="133"/>
      <c r="R251" s="133"/>
      <c r="S251" s="141"/>
      <c r="T251" s="142"/>
      <c r="U251" s="141"/>
      <c r="X251" s="143"/>
      <c r="Y251" s="125"/>
      <c r="Z251" s="51"/>
      <c r="AA251" s="51"/>
      <c r="AB251" s="37"/>
      <c r="AC251" s="37"/>
      <c r="AD251" s="239"/>
      <c r="AE251" s="66"/>
      <c r="AF251" s="126"/>
      <c r="AG251" s="43"/>
      <c r="AH251" s="140"/>
      <c r="AL251" s="235"/>
      <c r="AM251" s="139"/>
      <c r="AN251" s="139"/>
      <c r="AO251" s="139"/>
      <c r="AP251" s="48"/>
      <c r="AQ251" s="236"/>
      <c r="AR251" s="237"/>
      <c r="AS251" s="237"/>
      <c r="AT251" s="121"/>
      <c r="AU251" s="285"/>
      <c r="AV251" s="285"/>
      <c r="AW251" s="238"/>
      <c r="AX251" s="238"/>
      <c r="AY251" s="239"/>
      <c r="AZ251" s="240"/>
      <c r="BA251" s="142"/>
      <c r="BB251" s="143"/>
      <c r="BC251" s="143"/>
      <c r="BD251" s="125"/>
      <c r="BE251" s="196"/>
      <c r="BF251" s="143"/>
      <c r="BG251" s="125"/>
      <c r="BH251" s="241"/>
      <c r="BI251" s="143"/>
      <c r="BJ251" s="125"/>
      <c r="BK251" s="125"/>
      <c r="BL251" s="143"/>
      <c r="BM251" s="125"/>
      <c r="BN251" s="241"/>
      <c r="BO251" s="241"/>
      <c r="BP251" s="125"/>
      <c r="BQ251" s="125"/>
      <c r="BR251" s="143"/>
      <c r="BS251" s="125"/>
      <c r="BT251" s="242"/>
      <c r="BU251" s="242"/>
      <c r="BV251" s="242"/>
      <c r="BW251" s="243"/>
      <c r="BX251" s="243"/>
    </row>
    <row r="252" spans="1:76" x14ac:dyDescent="0.25">
      <c r="A252" s="521">
        <f t="shared" si="215"/>
        <v>0</v>
      </c>
      <c r="B252" s="133"/>
      <c r="C252" s="441"/>
      <c r="D252" s="241"/>
      <c r="E252" s="263"/>
      <c r="F252" s="51"/>
      <c r="G252" s="51"/>
      <c r="H252" s="51"/>
      <c r="I252" s="51"/>
      <c r="J252" s="264"/>
      <c r="K252" s="137"/>
      <c r="L252" s="138"/>
      <c r="M252" s="138"/>
      <c r="N252" s="68"/>
      <c r="O252" s="53"/>
      <c r="P252" s="59"/>
      <c r="Q252" s="133"/>
      <c r="R252" s="133"/>
      <c r="S252" s="141"/>
      <c r="T252" s="142"/>
      <c r="U252" s="141"/>
      <c r="X252" s="143"/>
      <c r="Y252" s="125"/>
      <c r="Z252" s="51"/>
      <c r="AA252" s="51"/>
      <c r="AB252" s="37"/>
      <c r="AC252" s="37"/>
      <c r="AD252" s="239"/>
      <c r="AE252" s="66"/>
      <c r="AF252" s="126"/>
      <c r="AG252" s="43"/>
      <c r="AH252" s="140"/>
      <c r="AL252" s="235"/>
      <c r="AM252" s="139"/>
      <c r="AN252" s="139"/>
      <c r="AO252" s="139"/>
      <c r="AP252" s="48"/>
      <c r="AQ252" s="236"/>
      <c r="AR252" s="237"/>
      <c r="AS252" s="237"/>
      <c r="AT252" s="121"/>
      <c r="AU252" s="285"/>
      <c r="AV252" s="285"/>
      <c r="AW252" s="238"/>
      <c r="AX252" s="238"/>
      <c r="AY252" s="239"/>
      <c r="AZ252" s="240"/>
      <c r="BA252" s="142"/>
      <c r="BB252" s="143"/>
      <c r="BC252" s="143"/>
      <c r="BD252" s="125"/>
      <c r="BE252" s="196"/>
      <c r="BF252" s="143"/>
      <c r="BG252" s="125"/>
      <c r="BH252" s="241"/>
      <c r="BI252" s="143"/>
      <c r="BJ252" s="125"/>
      <c r="BK252" s="125"/>
      <c r="BL252" s="143"/>
      <c r="BM252" s="125"/>
      <c r="BN252" s="241"/>
      <c r="BO252" s="241"/>
      <c r="BP252" s="125"/>
      <c r="BQ252" s="125"/>
      <c r="BR252" s="143"/>
      <c r="BS252" s="125"/>
      <c r="BT252" s="242"/>
      <c r="BU252" s="242"/>
      <c r="BV252" s="242"/>
      <c r="BW252" s="243"/>
      <c r="BX252" s="243"/>
    </row>
    <row r="253" spans="1:76" x14ac:dyDescent="0.25">
      <c r="A253" s="521">
        <f t="shared" si="215"/>
        <v>0</v>
      </c>
      <c r="B253" s="133"/>
      <c r="C253" s="441"/>
      <c r="D253" s="241"/>
      <c r="E253" s="263"/>
      <c r="F253" s="51"/>
      <c r="G253" s="51"/>
      <c r="H253" s="51"/>
      <c r="I253" s="51"/>
      <c r="J253" s="264"/>
      <c r="K253" s="137"/>
      <c r="L253" s="138"/>
      <c r="M253" s="138"/>
      <c r="N253" s="68"/>
      <c r="O253" s="53"/>
      <c r="P253" s="59"/>
      <c r="Q253" s="133"/>
      <c r="R253" s="133"/>
      <c r="S253" s="141"/>
      <c r="T253" s="142"/>
      <c r="U253" s="141"/>
      <c r="X253" s="143"/>
      <c r="Y253" s="125"/>
      <c r="Z253" s="51"/>
      <c r="AA253" s="51"/>
      <c r="AB253" s="37"/>
      <c r="AC253" s="37"/>
      <c r="AD253" s="239"/>
      <c r="AE253" s="66"/>
      <c r="AF253" s="126"/>
      <c r="AG253" s="43"/>
      <c r="AH253" s="140"/>
      <c r="AL253" s="235"/>
      <c r="AM253" s="139"/>
      <c r="AN253" s="139"/>
      <c r="AO253" s="139"/>
      <c r="AP253" s="48"/>
      <c r="AQ253" s="236"/>
      <c r="AR253" s="237"/>
      <c r="AS253" s="237"/>
      <c r="AT253" s="121"/>
      <c r="AU253" s="285"/>
      <c r="AV253" s="285"/>
      <c r="AW253" s="238"/>
      <c r="AX253" s="238"/>
      <c r="AY253" s="239"/>
      <c r="AZ253" s="240"/>
      <c r="BA253" s="142"/>
      <c r="BB253" s="143"/>
      <c r="BC253" s="143"/>
      <c r="BD253" s="125"/>
      <c r="BE253" s="196"/>
      <c r="BF253" s="143"/>
      <c r="BG253" s="125"/>
      <c r="BH253" s="241"/>
      <c r="BI253" s="143"/>
      <c r="BJ253" s="125"/>
      <c r="BK253" s="125"/>
      <c r="BL253" s="143"/>
      <c r="BM253" s="125"/>
      <c r="BN253" s="241"/>
      <c r="BO253" s="241"/>
      <c r="BP253" s="125"/>
      <c r="BQ253" s="125"/>
      <c r="BR253" s="143"/>
      <c r="BS253" s="125"/>
      <c r="BT253" s="242"/>
      <c r="BU253" s="242"/>
      <c r="BV253" s="242"/>
      <c r="BW253" s="243"/>
      <c r="BX253" s="243"/>
    </row>
    <row r="254" spans="1:76" x14ac:dyDescent="0.25">
      <c r="A254" s="521">
        <f t="shared" si="215"/>
        <v>0</v>
      </c>
      <c r="B254" s="133"/>
      <c r="C254" s="441"/>
      <c r="D254" s="241"/>
      <c r="E254" s="263"/>
      <c r="F254" s="51"/>
      <c r="G254" s="51"/>
      <c r="H254" s="51"/>
      <c r="I254" s="51"/>
      <c r="J254" s="264"/>
      <c r="K254" s="137"/>
      <c r="L254" s="138"/>
      <c r="M254" s="138"/>
      <c r="N254" s="68"/>
      <c r="O254" s="53"/>
      <c r="P254" s="59"/>
      <c r="Q254" s="133"/>
      <c r="R254" s="133"/>
      <c r="S254" s="141"/>
      <c r="T254" s="142"/>
      <c r="U254" s="141"/>
      <c r="X254" s="143"/>
      <c r="Y254" s="125"/>
      <c r="Z254" s="51"/>
      <c r="AA254" s="51"/>
      <c r="AB254" s="37"/>
      <c r="AC254" s="37"/>
      <c r="AD254" s="239"/>
      <c r="AE254" s="66"/>
      <c r="AF254" s="126"/>
      <c r="AG254" s="43"/>
      <c r="AH254" s="140"/>
      <c r="AL254" s="235"/>
      <c r="AM254" s="139"/>
      <c r="AN254" s="139"/>
      <c r="AO254" s="139"/>
      <c r="AP254" s="48"/>
      <c r="AQ254" s="236"/>
      <c r="AR254" s="237"/>
      <c r="AS254" s="237"/>
      <c r="AT254" s="121"/>
      <c r="AU254" s="285"/>
      <c r="AV254" s="285"/>
      <c r="AW254" s="238"/>
      <c r="AX254" s="238"/>
      <c r="AY254" s="239"/>
      <c r="AZ254" s="240"/>
      <c r="BA254" s="142"/>
      <c r="BB254" s="143"/>
      <c r="BC254" s="143"/>
      <c r="BD254" s="125"/>
      <c r="BE254" s="196"/>
      <c r="BF254" s="143"/>
      <c r="BG254" s="125"/>
      <c r="BH254" s="241"/>
      <c r="BI254" s="143"/>
      <c r="BJ254" s="125"/>
      <c r="BK254" s="125"/>
      <c r="BL254" s="143"/>
      <c r="BM254" s="125"/>
      <c r="BN254" s="241"/>
      <c r="BO254" s="241"/>
      <c r="BP254" s="125"/>
      <c r="BQ254" s="125"/>
      <c r="BR254" s="143"/>
      <c r="BS254" s="125"/>
      <c r="BT254" s="242"/>
      <c r="BU254" s="242"/>
      <c r="BV254" s="242"/>
      <c r="BW254" s="243"/>
      <c r="BX254" s="243"/>
    </row>
    <row r="255" spans="1:76" x14ac:dyDescent="0.25">
      <c r="A255" s="521">
        <f t="shared" si="215"/>
        <v>0</v>
      </c>
      <c r="B255" s="133"/>
      <c r="C255" s="441"/>
      <c r="D255" s="241"/>
      <c r="E255" s="263"/>
      <c r="F255" s="51"/>
      <c r="G255" s="51"/>
      <c r="H255" s="51"/>
      <c r="I255" s="51"/>
      <c r="J255" s="264"/>
      <c r="K255" s="137"/>
      <c r="L255" s="138"/>
      <c r="M255" s="138"/>
      <c r="N255" s="68"/>
      <c r="O255" s="53"/>
      <c r="P255" s="59"/>
      <c r="Q255" s="133"/>
      <c r="R255" s="133"/>
      <c r="S255" s="141"/>
      <c r="T255" s="142"/>
      <c r="U255" s="141"/>
      <c r="X255" s="143"/>
      <c r="Y255" s="125"/>
      <c r="Z255" s="51"/>
      <c r="AA255" s="51"/>
      <c r="AB255" s="37"/>
      <c r="AC255" s="37"/>
      <c r="AD255" s="239"/>
      <c r="AE255" s="66"/>
      <c r="AF255" s="126"/>
      <c r="AG255" s="43"/>
      <c r="AH255" s="140"/>
      <c r="AL255" s="235"/>
      <c r="AM255" s="139"/>
      <c r="AN255" s="139"/>
      <c r="AO255" s="139"/>
      <c r="AP255" s="48"/>
      <c r="AQ255" s="236"/>
      <c r="AR255" s="237"/>
      <c r="AS255" s="237"/>
      <c r="AT255" s="121"/>
      <c r="AU255" s="285"/>
      <c r="AV255" s="285"/>
      <c r="AW255" s="238"/>
      <c r="AX255" s="238"/>
      <c r="AY255" s="239"/>
      <c r="AZ255" s="240"/>
      <c r="BA255" s="142"/>
      <c r="BB255" s="143"/>
      <c r="BC255" s="143"/>
      <c r="BD255" s="125"/>
      <c r="BE255" s="196"/>
      <c r="BF255" s="143"/>
      <c r="BG255" s="125"/>
      <c r="BH255" s="241"/>
      <c r="BI255" s="143"/>
      <c r="BJ255" s="125"/>
      <c r="BK255" s="125"/>
      <c r="BL255" s="143"/>
      <c r="BM255" s="125"/>
      <c r="BN255" s="241"/>
      <c r="BO255" s="241"/>
      <c r="BP255" s="125"/>
      <c r="BQ255" s="125"/>
      <c r="BR255" s="143"/>
      <c r="BS255" s="125"/>
      <c r="BT255" s="242"/>
      <c r="BU255" s="242"/>
      <c r="BV255" s="242"/>
      <c r="BW255" s="243"/>
      <c r="BX255" s="243"/>
    </row>
    <row r="256" spans="1:76" x14ac:dyDescent="0.25">
      <c r="A256" s="521">
        <f t="shared" si="215"/>
        <v>0</v>
      </c>
      <c r="B256" s="133"/>
      <c r="C256" s="441"/>
      <c r="D256" s="241"/>
      <c r="E256" s="263"/>
      <c r="F256" s="51"/>
      <c r="G256" s="51"/>
      <c r="H256" s="51"/>
      <c r="I256" s="51"/>
      <c r="J256" s="264"/>
      <c r="K256" s="137"/>
      <c r="L256" s="138"/>
      <c r="M256" s="138"/>
      <c r="N256" s="68"/>
      <c r="O256" s="53"/>
      <c r="P256" s="59"/>
      <c r="Q256" s="133"/>
      <c r="R256" s="133"/>
      <c r="S256" s="141"/>
      <c r="T256" s="142"/>
      <c r="U256" s="141"/>
      <c r="X256" s="143"/>
      <c r="Y256" s="125"/>
      <c r="Z256" s="51"/>
      <c r="AA256" s="51"/>
      <c r="AB256" s="37"/>
      <c r="AC256" s="37"/>
      <c r="AD256" s="239"/>
      <c r="AE256" s="66"/>
      <c r="AF256" s="126"/>
      <c r="AG256" s="43"/>
      <c r="AH256" s="140"/>
      <c r="AL256" s="235"/>
      <c r="AM256" s="139"/>
      <c r="AN256" s="139"/>
      <c r="AO256" s="139"/>
      <c r="AP256" s="48"/>
      <c r="AQ256" s="236"/>
      <c r="AR256" s="237"/>
      <c r="AS256" s="237"/>
      <c r="AT256" s="121"/>
      <c r="AU256" s="285"/>
      <c r="AV256" s="285"/>
      <c r="AW256" s="238"/>
      <c r="AX256" s="238"/>
      <c r="AY256" s="239"/>
      <c r="AZ256" s="240"/>
      <c r="BA256" s="142"/>
      <c r="BB256" s="143"/>
      <c r="BC256" s="143"/>
      <c r="BD256" s="125"/>
      <c r="BE256" s="196"/>
      <c r="BF256" s="143"/>
      <c r="BG256" s="125"/>
      <c r="BH256" s="241"/>
      <c r="BI256" s="143"/>
      <c r="BJ256" s="125"/>
      <c r="BK256" s="125"/>
      <c r="BL256" s="143"/>
      <c r="BM256" s="125"/>
      <c r="BN256" s="241"/>
      <c r="BO256" s="241"/>
      <c r="BP256" s="125"/>
      <c r="BQ256" s="125"/>
      <c r="BR256" s="143"/>
      <c r="BS256" s="125"/>
      <c r="BT256" s="242"/>
      <c r="BU256" s="242"/>
      <c r="BV256" s="242"/>
      <c r="BW256" s="243"/>
      <c r="BX256" s="243"/>
    </row>
    <row r="257" spans="1:76" x14ac:dyDescent="0.25">
      <c r="A257" s="521">
        <f t="shared" si="215"/>
        <v>0</v>
      </c>
      <c r="B257" s="133"/>
      <c r="C257" s="441"/>
      <c r="D257" s="241"/>
      <c r="E257" s="263"/>
      <c r="F257" s="51"/>
      <c r="G257" s="51"/>
      <c r="H257" s="51"/>
      <c r="I257" s="51"/>
      <c r="J257" s="264"/>
      <c r="K257" s="137"/>
      <c r="L257" s="138"/>
      <c r="M257" s="138"/>
      <c r="N257" s="68"/>
      <c r="O257" s="53"/>
      <c r="P257" s="59"/>
      <c r="Q257" s="133"/>
      <c r="R257" s="133"/>
      <c r="S257" s="141"/>
      <c r="T257" s="142"/>
      <c r="U257" s="141"/>
      <c r="X257" s="143"/>
      <c r="Y257" s="125"/>
      <c r="Z257" s="51"/>
      <c r="AA257" s="51"/>
      <c r="AB257" s="37"/>
      <c r="AC257" s="37"/>
      <c r="AD257" s="239"/>
      <c r="AE257" s="66"/>
      <c r="AF257" s="126"/>
      <c r="AG257" s="43"/>
      <c r="AH257" s="140"/>
      <c r="AL257" s="235"/>
      <c r="AM257" s="139"/>
      <c r="AN257" s="139"/>
      <c r="AO257" s="139"/>
      <c r="AP257" s="48"/>
      <c r="AQ257" s="236"/>
      <c r="AR257" s="237"/>
      <c r="AS257" s="237"/>
      <c r="AT257" s="121"/>
      <c r="AU257" s="285"/>
      <c r="AV257" s="285"/>
      <c r="AW257" s="238"/>
      <c r="AX257" s="238"/>
      <c r="AY257" s="239"/>
      <c r="AZ257" s="240"/>
      <c r="BA257" s="142"/>
      <c r="BB257" s="143"/>
      <c r="BC257" s="143"/>
      <c r="BD257" s="125"/>
      <c r="BE257" s="196"/>
      <c r="BF257" s="143"/>
      <c r="BG257" s="125"/>
      <c r="BH257" s="241"/>
      <c r="BI257" s="143"/>
      <c r="BJ257" s="125"/>
      <c r="BK257" s="125"/>
      <c r="BL257" s="143"/>
      <c r="BM257" s="125"/>
      <c r="BN257" s="241"/>
      <c r="BO257" s="241"/>
      <c r="BP257" s="125"/>
      <c r="BQ257" s="125"/>
      <c r="BR257" s="143"/>
      <c r="BS257" s="125"/>
      <c r="BT257" s="242"/>
      <c r="BU257" s="242"/>
      <c r="BV257" s="242"/>
      <c r="BW257" s="243"/>
      <c r="BX257" s="243"/>
    </row>
    <row r="258" spans="1:76" x14ac:dyDescent="0.25">
      <c r="A258" s="521">
        <f t="shared" si="215"/>
        <v>0</v>
      </c>
      <c r="B258" s="133"/>
      <c r="C258" s="441"/>
      <c r="D258" s="241"/>
      <c r="E258" s="263"/>
      <c r="F258" s="51"/>
      <c r="G258" s="51"/>
      <c r="H258" s="51"/>
      <c r="I258" s="51"/>
      <c r="J258" s="264"/>
      <c r="K258" s="137"/>
      <c r="L258" s="138"/>
      <c r="M258" s="138"/>
      <c r="N258" s="68"/>
      <c r="O258" s="53"/>
      <c r="P258" s="59"/>
      <c r="Q258" s="133"/>
      <c r="R258" s="133"/>
      <c r="S258" s="141"/>
      <c r="T258" s="142"/>
      <c r="U258" s="141"/>
      <c r="X258" s="143"/>
      <c r="Y258" s="125"/>
      <c r="Z258" s="51"/>
      <c r="AA258" s="51"/>
      <c r="AB258" s="37"/>
      <c r="AC258" s="37"/>
      <c r="AD258" s="239"/>
      <c r="AE258" s="66"/>
      <c r="AF258" s="126"/>
      <c r="AG258" s="43"/>
      <c r="AH258" s="140"/>
      <c r="AL258" s="235"/>
      <c r="AM258" s="139"/>
      <c r="AN258" s="139"/>
      <c r="AO258" s="139"/>
      <c r="AP258" s="48"/>
      <c r="AQ258" s="236"/>
      <c r="AR258" s="237"/>
      <c r="AS258" s="237"/>
      <c r="AT258" s="121"/>
      <c r="AU258" s="285"/>
      <c r="AV258" s="285"/>
      <c r="AW258" s="238"/>
      <c r="AX258" s="238"/>
      <c r="AY258" s="239"/>
      <c r="AZ258" s="240"/>
      <c r="BA258" s="142"/>
      <c r="BB258" s="143"/>
      <c r="BC258" s="143"/>
      <c r="BD258" s="125"/>
      <c r="BE258" s="196"/>
      <c r="BF258" s="143"/>
      <c r="BG258" s="125"/>
      <c r="BH258" s="241"/>
      <c r="BI258" s="143"/>
      <c r="BJ258" s="125"/>
      <c r="BK258" s="125"/>
      <c r="BL258" s="143"/>
      <c r="BM258" s="125"/>
      <c r="BN258" s="241"/>
      <c r="BO258" s="241"/>
      <c r="BP258" s="125"/>
      <c r="BQ258" s="125"/>
      <c r="BR258" s="143"/>
      <c r="BS258" s="125"/>
      <c r="BT258" s="242"/>
      <c r="BU258" s="242"/>
      <c r="BV258" s="242"/>
      <c r="BW258" s="243"/>
      <c r="BX258" s="243"/>
    </row>
    <row r="259" spans="1:76" x14ac:dyDescent="0.25">
      <c r="A259" s="521">
        <f t="shared" ref="A259:A279" si="216">V259</f>
        <v>0</v>
      </c>
      <c r="B259" s="133"/>
      <c r="C259" s="441"/>
      <c r="D259" s="241"/>
      <c r="E259" s="263"/>
      <c r="F259" s="51"/>
      <c r="G259" s="51"/>
      <c r="H259" s="51"/>
      <c r="I259" s="51"/>
      <c r="J259" s="264"/>
      <c r="K259" s="137"/>
      <c r="L259" s="138"/>
      <c r="M259" s="138"/>
      <c r="N259" s="68"/>
      <c r="O259" s="53"/>
      <c r="P259" s="59"/>
      <c r="Q259" s="133"/>
      <c r="R259" s="133"/>
      <c r="S259" s="141"/>
      <c r="T259" s="142"/>
      <c r="U259" s="141"/>
      <c r="X259" s="143"/>
      <c r="Y259" s="125"/>
      <c r="Z259" s="51"/>
      <c r="AA259" s="51"/>
      <c r="AB259" s="37"/>
      <c r="AC259" s="37"/>
      <c r="AD259" s="239"/>
      <c r="AE259" s="66"/>
      <c r="AF259" s="126"/>
      <c r="AG259" s="43"/>
      <c r="AH259" s="140"/>
      <c r="AL259" s="235"/>
      <c r="AM259" s="139"/>
      <c r="AN259" s="139"/>
      <c r="AO259" s="139"/>
      <c r="AP259" s="48"/>
      <c r="AQ259" s="236"/>
      <c r="AR259" s="237"/>
      <c r="AS259" s="237"/>
      <c r="AT259" s="121"/>
      <c r="AU259" s="285"/>
      <c r="AV259" s="285"/>
      <c r="AW259" s="238"/>
      <c r="AX259" s="238"/>
      <c r="AY259" s="239"/>
      <c r="AZ259" s="240"/>
      <c r="BA259" s="142"/>
      <c r="BB259" s="143"/>
      <c r="BC259" s="143"/>
      <c r="BD259" s="125"/>
      <c r="BE259" s="196"/>
      <c r="BF259" s="143"/>
      <c r="BG259" s="125"/>
      <c r="BH259" s="241"/>
      <c r="BI259" s="143"/>
      <c r="BJ259" s="125"/>
      <c r="BK259" s="125"/>
      <c r="BL259" s="143"/>
      <c r="BM259" s="125"/>
      <c r="BN259" s="241"/>
      <c r="BO259" s="241"/>
      <c r="BP259" s="125"/>
      <c r="BQ259" s="125"/>
      <c r="BR259" s="143"/>
      <c r="BS259" s="125"/>
      <c r="BT259" s="242"/>
      <c r="BU259" s="242"/>
      <c r="BV259" s="242"/>
      <c r="BW259" s="243"/>
      <c r="BX259" s="243"/>
    </row>
    <row r="260" spans="1:76" x14ac:dyDescent="0.25">
      <c r="A260" s="521">
        <f t="shared" si="216"/>
        <v>0</v>
      </c>
      <c r="B260" s="133"/>
      <c r="C260" s="441"/>
      <c r="D260" s="241"/>
      <c r="E260" s="263"/>
      <c r="F260" s="51"/>
      <c r="G260" s="51"/>
      <c r="H260" s="51"/>
      <c r="I260" s="51"/>
      <c r="J260" s="264"/>
      <c r="K260" s="137"/>
      <c r="L260" s="138"/>
      <c r="M260" s="138"/>
      <c r="N260" s="68"/>
      <c r="O260" s="53"/>
      <c r="P260" s="59"/>
      <c r="Q260" s="133"/>
      <c r="R260" s="133"/>
      <c r="S260" s="141"/>
      <c r="T260" s="142"/>
      <c r="U260" s="141"/>
      <c r="X260" s="143"/>
      <c r="Y260" s="125"/>
      <c r="Z260" s="51"/>
      <c r="AA260" s="51"/>
      <c r="AB260" s="37"/>
      <c r="AC260" s="37"/>
      <c r="AD260" s="239"/>
      <c r="AE260" s="66"/>
      <c r="AF260" s="126"/>
      <c r="AG260" s="43"/>
      <c r="AH260" s="140"/>
      <c r="AL260" s="235"/>
      <c r="AM260" s="139"/>
      <c r="AN260" s="139"/>
      <c r="AO260" s="139"/>
      <c r="AP260" s="48"/>
      <c r="AQ260" s="236"/>
      <c r="AR260" s="237"/>
      <c r="AS260" s="237"/>
      <c r="AT260" s="121"/>
      <c r="AU260" s="285"/>
      <c r="AV260" s="285"/>
      <c r="AW260" s="238"/>
      <c r="AX260" s="238"/>
      <c r="AY260" s="239"/>
      <c r="AZ260" s="240"/>
      <c r="BA260" s="142"/>
      <c r="BB260" s="143"/>
      <c r="BC260" s="143"/>
      <c r="BD260" s="125"/>
      <c r="BE260" s="196"/>
      <c r="BF260" s="143"/>
      <c r="BG260" s="125"/>
      <c r="BH260" s="241"/>
      <c r="BI260" s="143"/>
      <c r="BJ260" s="125"/>
      <c r="BK260" s="125"/>
      <c r="BL260" s="143"/>
      <c r="BM260" s="125"/>
      <c r="BN260" s="241"/>
      <c r="BO260" s="241"/>
      <c r="BP260" s="125"/>
      <c r="BQ260" s="125"/>
      <c r="BR260" s="143"/>
      <c r="BS260" s="125"/>
      <c r="BT260" s="242"/>
      <c r="BU260" s="242"/>
      <c r="BV260" s="242"/>
      <c r="BW260" s="243"/>
      <c r="BX260" s="243"/>
    </row>
    <row r="261" spans="1:76" x14ac:dyDescent="0.25">
      <c r="A261" s="521">
        <f t="shared" si="216"/>
        <v>0</v>
      </c>
      <c r="B261" s="133"/>
      <c r="C261" s="441"/>
      <c r="D261" s="241"/>
      <c r="E261" s="263"/>
      <c r="F261" s="51"/>
      <c r="G261" s="51"/>
      <c r="H261" s="51"/>
      <c r="I261" s="51"/>
      <c r="J261" s="264"/>
      <c r="K261" s="137"/>
      <c r="L261" s="138"/>
      <c r="M261" s="138"/>
      <c r="N261" s="68"/>
      <c r="O261" s="53"/>
      <c r="P261" s="59"/>
      <c r="Q261" s="133"/>
      <c r="R261" s="133"/>
      <c r="S261" s="141"/>
      <c r="T261" s="142"/>
      <c r="U261" s="141"/>
      <c r="X261" s="143"/>
      <c r="Y261" s="125"/>
      <c r="Z261" s="51"/>
      <c r="AA261" s="51"/>
      <c r="AB261" s="37"/>
      <c r="AC261" s="37"/>
      <c r="AD261" s="239"/>
      <c r="AE261" s="66"/>
      <c r="AF261" s="126"/>
      <c r="AG261" s="43"/>
      <c r="AH261" s="140"/>
      <c r="AL261" s="235"/>
      <c r="AM261" s="139"/>
      <c r="AN261" s="139"/>
      <c r="AO261" s="139"/>
      <c r="AP261" s="48"/>
      <c r="AQ261" s="236"/>
      <c r="AR261" s="237"/>
      <c r="AS261" s="237"/>
      <c r="AT261" s="121"/>
      <c r="AU261" s="285"/>
      <c r="AV261" s="285"/>
      <c r="AW261" s="238"/>
      <c r="AX261" s="238"/>
      <c r="AY261" s="239"/>
      <c r="AZ261" s="240"/>
      <c r="BA261" s="142"/>
      <c r="BB261" s="143"/>
      <c r="BC261" s="143"/>
      <c r="BD261" s="125"/>
      <c r="BE261" s="196"/>
      <c r="BF261" s="143"/>
      <c r="BG261" s="125"/>
      <c r="BH261" s="241"/>
      <c r="BI261" s="143"/>
      <c r="BJ261" s="125"/>
      <c r="BK261" s="125"/>
      <c r="BL261" s="143"/>
      <c r="BM261" s="125"/>
      <c r="BN261" s="241"/>
      <c r="BO261" s="241"/>
      <c r="BP261" s="125"/>
      <c r="BQ261" s="125"/>
      <c r="BR261" s="143"/>
      <c r="BS261" s="125"/>
      <c r="BT261" s="242"/>
      <c r="BU261" s="242"/>
      <c r="BV261" s="242"/>
      <c r="BW261" s="243"/>
      <c r="BX261" s="243"/>
    </row>
    <row r="262" spans="1:76" x14ac:dyDescent="0.25">
      <c r="A262" s="521">
        <f t="shared" si="216"/>
        <v>0</v>
      </c>
      <c r="B262" s="133"/>
      <c r="C262" s="441"/>
      <c r="D262" s="241"/>
      <c r="E262" s="263"/>
      <c r="F262" s="51"/>
      <c r="G262" s="51"/>
      <c r="H262" s="51"/>
      <c r="I262" s="51"/>
      <c r="J262" s="264"/>
      <c r="K262" s="137"/>
      <c r="L262" s="138"/>
      <c r="M262" s="138"/>
      <c r="N262" s="68"/>
      <c r="O262" s="53"/>
      <c r="P262" s="59"/>
      <c r="Q262" s="133"/>
      <c r="R262" s="133"/>
      <c r="S262" s="141"/>
      <c r="T262" s="142"/>
      <c r="U262" s="141"/>
      <c r="X262" s="143"/>
      <c r="Y262" s="125"/>
      <c r="Z262" s="51"/>
      <c r="AA262" s="51"/>
      <c r="AB262" s="37"/>
      <c r="AC262" s="37"/>
      <c r="AD262" s="239"/>
      <c r="AE262" s="66"/>
      <c r="AF262" s="126"/>
      <c r="AG262" s="43"/>
      <c r="AH262" s="140"/>
      <c r="AL262" s="235"/>
      <c r="AM262" s="139"/>
      <c r="AN262" s="139"/>
      <c r="AO262" s="139"/>
      <c r="AP262" s="48"/>
      <c r="AQ262" s="236"/>
      <c r="AR262" s="237"/>
      <c r="AS262" s="237"/>
      <c r="AT262" s="121"/>
      <c r="AU262" s="285"/>
      <c r="AV262" s="285"/>
      <c r="AW262" s="238"/>
      <c r="AX262" s="238"/>
      <c r="AY262" s="239"/>
      <c r="AZ262" s="240"/>
      <c r="BA262" s="142"/>
      <c r="BB262" s="143"/>
      <c r="BC262" s="143"/>
      <c r="BD262" s="125"/>
      <c r="BE262" s="196"/>
      <c r="BF262" s="143"/>
      <c r="BG262" s="125"/>
      <c r="BH262" s="241"/>
      <c r="BI262" s="143"/>
      <c r="BJ262" s="125"/>
      <c r="BK262" s="125"/>
      <c r="BL262" s="143"/>
      <c r="BM262" s="125"/>
      <c r="BN262" s="241"/>
      <c r="BO262" s="241"/>
      <c r="BP262" s="125"/>
      <c r="BQ262" s="125"/>
      <c r="BR262" s="143"/>
      <c r="BS262" s="125"/>
      <c r="BT262" s="242"/>
      <c r="BU262" s="242"/>
      <c r="BV262" s="242"/>
      <c r="BW262" s="243"/>
      <c r="BX262" s="243"/>
    </row>
    <row r="263" spans="1:76" x14ac:dyDescent="0.25">
      <c r="A263" s="521">
        <f t="shared" si="216"/>
        <v>0</v>
      </c>
      <c r="B263" s="133"/>
      <c r="C263" s="441"/>
      <c r="D263" s="241"/>
      <c r="E263" s="263"/>
      <c r="F263" s="51"/>
      <c r="G263" s="51"/>
      <c r="H263" s="51"/>
      <c r="I263" s="51"/>
      <c r="J263" s="264"/>
      <c r="K263" s="137"/>
      <c r="L263" s="138"/>
      <c r="M263" s="138"/>
      <c r="N263" s="68"/>
      <c r="O263" s="53"/>
      <c r="P263" s="59"/>
      <c r="Q263" s="133"/>
      <c r="R263" s="133"/>
      <c r="S263" s="141"/>
      <c r="T263" s="142"/>
      <c r="U263" s="141"/>
      <c r="X263" s="143"/>
      <c r="Y263" s="125"/>
      <c r="Z263" s="51"/>
      <c r="AA263" s="51"/>
      <c r="AB263" s="37"/>
      <c r="AC263" s="37"/>
      <c r="AD263" s="239"/>
      <c r="AE263" s="66"/>
      <c r="AF263" s="126"/>
      <c r="AG263" s="43"/>
      <c r="AH263" s="140"/>
      <c r="AL263" s="235"/>
      <c r="AM263" s="139"/>
      <c r="AN263" s="139"/>
      <c r="AO263" s="139"/>
      <c r="AP263" s="48"/>
      <c r="AQ263" s="236"/>
      <c r="AR263" s="237"/>
      <c r="AS263" s="237"/>
      <c r="AT263" s="121"/>
      <c r="AU263" s="285"/>
      <c r="AV263" s="285"/>
      <c r="AW263" s="238"/>
      <c r="AX263" s="238"/>
      <c r="AY263" s="239"/>
      <c r="AZ263" s="240"/>
      <c r="BA263" s="142"/>
      <c r="BB263" s="143"/>
      <c r="BC263" s="143"/>
      <c r="BD263" s="125"/>
      <c r="BE263" s="196"/>
      <c r="BF263" s="143"/>
      <c r="BG263" s="125"/>
      <c r="BH263" s="241"/>
      <c r="BI263" s="143"/>
      <c r="BJ263" s="125"/>
      <c r="BK263" s="125"/>
      <c r="BL263" s="143"/>
      <c r="BM263" s="125"/>
      <c r="BN263" s="241"/>
      <c r="BO263" s="241"/>
      <c r="BP263" s="125"/>
      <c r="BQ263" s="125"/>
      <c r="BR263" s="143"/>
      <c r="BS263" s="125"/>
      <c r="BT263" s="242"/>
      <c r="BU263" s="242"/>
      <c r="BV263" s="242"/>
      <c r="BW263" s="243"/>
      <c r="BX263" s="243"/>
    </row>
    <row r="264" spans="1:76" x14ac:dyDescent="0.25">
      <c r="A264" s="521">
        <f t="shared" si="216"/>
        <v>0</v>
      </c>
      <c r="B264" s="133"/>
      <c r="C264" s="441"/>
      <c r="D264" s="241"/>
      <c r="E264" s="263"/>
      <c r="F264" s="51"/>
      <c r="G264" s="51"/>
      <c r="H264" s="51"/>
      <c r="I264" s="51"/>
      <c r="J264" s="264"/>
      <c r="K264" s="137"/>
      <c r="L264" s="138"/>
      <c r="M264" s="138"/>
      <c r="N264" s="68"/>
      <c r="O264" s="53"/>
      <c r="P264" s="59"/>
      <c r="Q264" s="133"/>
      <c r="R264" s="133"/>
      <c r="S264" s="141"/>
      <c r="T264" s="142"/>
      <c r="U264" s="141"/>
      <c r="X264" s="143"/>
      <c r="Y264" s="125"/>
      <c r="Z264" s="51"/>
      <c r="AA264" s="51"/>
      <c r="AB264" s="37"/>
      <c r="AC264" s="37"/>
      <c r="AD264" s="239"/>
      <c r="AE264" s="66"/>
      <c r="AF264" s="126"/>
      <c r="AG264" s="43"/>
      <c r="AH264" s="140"/>
      <c r="AL264" s="235"/>
      <c r="AM264" s="139"/>
      <c r="AN264" s="139"/>
      <c r="AO264" s="139"/>
      <c r="AP264" s="48"/>
      <c r="AQ264" s="236"/>
      <c r="AR264" s="237"/>
      <c r="AS264" s="237"/>
      <c r="AT264" s="121"/>
      <c r="AU264" s="285"/>
      <c r="AV264" s="285"/>
      <c r="AW264" s="238"/>
      <c r="AX264" s="238"/>
      <c r="AY264" s="239"/>
      <c r="AZ264" s="240"/>
      <c r="BA264" s="142"/>
      <c r="BB264" s="143"/>
      <c r="BC264" s="143"/>
      <c r="BD264" s="125"/>
      <c r="BE264" s="196"/>
      <c r="BF264" s="143"/>
      <c r="BG264" s="125"/>
      <c r="BH264" s="241"/>
      <c r="BI264" s="143"/>
      <c r="BJ264" s="125"/>
      <c r="BK264" s="125"/>
      <c r="BL264" s="143"/>
      <c r="BM264" s="125"/>
      <c r="BN264" s="241"/>
      <c r="BO264" s="241"/>
      <c r="BP264" s="125"/>
      <c r="BQ264" s="125"/>
      <c r="BR264" s="143"/>
      <c r="BS264" s="125"/>
      <c r="BT264" s="242"/>
      <c r="BU264" s="242"/>
      <c r="BV264" s="242"/>
      <c r="BW264" s="243"/>
      <c r="BX264" s="243"/>
    </row>
    <row r="265" spans="1:76" x14ac:dyDescent="0.25">
      <c r="A265" s="521">
        <f t="shared" si="216"/>
        <v>0</v>
      </c>
      <c r="B265" s="133"/>
      <c r="C265" s="441"/>
      <c r="D265" s="241"/>
      <c r="E265" s="263"/>
      <c r="F265" s="51"/>
      <c r="G265" s="51"/>
      <c r="H265" s="51"/>
      <c r="I265" s="51"/>
      <c r="J265" s="264"/>
      <c r="K265" s="137"/>
      <c r="L265" s="138"/>
      <c r="M265" s="138"/>
      <c r="N265" s="68"/>
      <c r="O265" s="53"/>
      <c r="P265" s="59"/>
      <c r="Q265" s="133"/>
      <c r="R265" s="133"/>
      <c r="S265" s="141"/>
      <c r="T265" s="142"/>
      <c r="U265" s="141"/>
      <c r="X265" s="143"/>
      <c r="Y265" s="125"/>
      <c r="Z265" s="51"/>
      <c r="AA265" s="51"/>
      <c r="AB265" s="37"/>
      <c r="AC265" s="37"/>
      <c r="AD265" s="239"/>
      <c r="AE265" s="66"/>
      <c r="AF265" s="126"/>
      <c r="AG265" s="43"/>
      <c r="AH265" s="140"/>
      <c r="AL265" s="235"/>
      <c r="AM265" s="139"/>
      <c r="AN265" s="139"/>
      <c r="AO265" s="139"/>
      <c r="AP265" s="48"/>
      <c r="AQ265" s="236"/>
      <c r="AR265" s="237"/>
      <c r="AS265" s="237"/>
      <c r="AT265" s="121"/>
      <c r="AU265" s="285"/>
      <c r="AV265" s="285"/>
      <c r="AW265" s="238"/>
      <c r="AX265" s="238"/>
      <c r="AY265" s="239"/>
      <c r="AZ265" s="240"/>
      <c r="BA265" s="142"/>
      <c r="BB265" s="143"/>
      <c r="BC265" s="143"/>
      <c r="BD265" s="125"/>
      <c r="BE265" s="196"/>
      <c r="BF265" s="143"/>
      <c r="BG265" s="125"/>
      <c r="BH265" s="241"/>
      <c r="BI265" s="143"/>
      <c r="BJ265" s="125"/>
      <c r="BK265" s="125"/>
      <c r="BL265" s="143"/>
      <c r="BM265" s="125"/>
      <c r="BN265" s="241"/>
      <c r="BO265" s="241"/>
      <c r="BP265" s="125"/>
      <c r="BQ265" s="125"/>
      <c r="BR265" s="143"/>
      <c r="BS265" s="125"/>
      <c r="BT265" s="242"/>
      <c r="BU265" s="242"/>
      <c r="BV265" s="242"/>
      <c r="BW265" s="243"/>
      <c r="BX265" s="243"/>
    </row>
    <row r="266" spans="1:76" x14ac:dyDescent="0.25">
      <c r="A266" s="521">
        <f t="shared" si="216"/>
        <v>0</v>
      </c>
      <c r="B266" s="133"/>
      <c r="C266" s="441"/>
      <c r="D266" s="241"/>
      <c r="E266" s="263"/>
      <c r="F266" s="51"/>
      <c r="G266" s="51"/>
      <c r="H266" s="51"/>
      <c r="I266" s="51"/>
      <c r="J266" s="264"/>
      <c r="K266" s="137"/>
      <c r="L266" s="138"/>
      <c r="M266" s="138"/>
      <c r="N266" s="68"/>
      <c r="O266" s="53"/>
      <c r="P266" s="59"/>
      <c r="Q266" s="133"/>
      <c r="R266" s="133"/>
      <c r="S266" s="141"/>
      <c r="T266" s="142"/>
      <c r="U266" s="141"/>
      <c r="X266" s="143"/>
      <c r="Y266" s="125"/>
      <c r="Z266" s="51"/>
      <c r="AA266" s="51"/>
      <c r="AB266" s="37"/>
      <c r="AC266" s="37"/>
      <c r="AD266" s="239"/>
      <c r="AE266" s="66"/>
      <c r="AF266" s="126"/>
      <c r="AG266" s="43"/>
      <c r="AH266" s="140"/>
      <c r="AL266" s="235"/>
      <c r="AM266" s="139"/>
      <c r="AN266" s="139"/>
      <c r="AO266" s="139"/>
      <c r="AP266" s="48"/>
      <c r="AQ266" s="236"/>
      <c r="AR266" s="237"/>
      <c r="AS266" s="237"/>
      <c r="AT266" s="121"/>
      <c r="AU266" s="285"/>
      <c r="AV266" s="285"/>
      <c r="AW266" s="238"/>
      <c r="AX266" s="238"/>
      <c r="AY266" s="239"/>
      <c r="AZ266" s="240"/>
      <c r="BA266" s="142"/>
      <c r="BB266" s="143"/>
      <c r="BC266" s="143"/>
      <c r="BD266" s="125"/>
      <c r="BE266" s="196"/>
      <c r="BF266" s="143"/>
      <c r="BG266" s="125"/>
      <c r="BH266" s="241"/>
      <c r="BI266" s="143"/>
      <c r="BJ266" s="125"/>
      <c r="BK266" s="125"/>
      <c r="BL266" s="143"/>
      <c r="BM266" s="125"/>
      <c r="BN266" s="241"/>
      <c r="BO266" s="241"/>
      <c r="BP266" s="125"/>
      <c r="BQ266" s="125"/>
      <c r="BR266" s="143"/>
      <c r="BS266" s="125"/>
      <c r="BT266" s="242"/>
      <c r="BU266" s="242"/>
      <c r="BV266" s="242"/>
      <c r="BW266" s="243"/>
      <c r="BX266" s="243"/>
    </row>
    <row r="267" spans="1:76" x14ac:dyDescent="0.25">
      <c r="A267" s="521">
        <f t="shared" si="216"/>
        <v>0</v>
      </c>
      <c r="B267" s="133"/>
      <c r="C267" s="441"/>
      <c r="D267" s="241"/>
      <c r="E267" s="263"/>
      <c r="F267" s="51"/>
      <c r="G267" s="51"/>
      <c r="H267" s="51"/>
      <c r="I267" s="51"/>
      <c r="J267" s="264"/>
      <c r="K267" s="137"/>
      <c r="L267" s="138"/>
      <c r="M267" s="138"/>
      <c r="N267" s="68"/>
      <c r="O267" s="53"/>
      <c r="P267" s="59"/>
      <c r="Q267" s="133"/>
      <c r="R267" s="133"/>
      <c r="S267" s="141"/>
      <c r="T267" s="142"/>
      <c r="U267" s="141"/>
      <c r="X267" s="143"/>
      <c r="Y267" s="125"/>
      <c r="Z267" s="51"/>
      <c r="AA267" s="51"/>
      <c r="AB267" s="37"/>
      <c r="AC267" s="37"/>
      <c r="AD267" s="239"/>
      <c r="AE267" s="66"/>
      <c r="AF267" s="126"/>
      <c r="AG267" s="43"/>
      <c r="AH267" s="140"/>
      <c r="AL267" s="235"/>
      <c r="AM267" s="139"/>
      <c r="AN267" s="139"/>
      <c r="AO267" s="139"/>
      <c r="AP267" s="48"/>
      <c r="AQ267" s="236"/>
      <c r="AR267" s="237"/>
      <c r="AS267" s="237"/>
      <c r="AT267" s="121"/>
      <c r="AU267" s="285"/>
      <c r="AV267" s="285"/>
      <c r="AW267" s="238"/>
      <c r="AX267" s="238"/>
      <c r="AY267" s="239"/>
      <c r="AZ267" s="240"/>
      <c r="BA267" s="142"/>
      <c r="BB267" s="143"/>
      <c r="BC267" s="143"/>
      <c r="BD267" s="125"/>
      <c r="BE267" s="196"/>
      <c r="BF267" s="143"/>
      <c r="BG267" s="125"/>
      <c r="BH267" s="241"/>
      <c r="BI267" s="143"/>
      <c r="BJ267" s="125"/>
      <c r="BK267" s="125"/>
      <c r="BL267" s="143"/>
      <c r="BM267" s="125"/>
      <c r="BN267" s="241"/>
      <c r="BO267" s="241"/>
      <c r="BP267" s="125"/>
      <c r="BQ267" s="125"/>
      <c r="BR267" s="143"/>
      <c r="BS267" s="125"/>
      <c r="BT267" s="242"/>
      <c r="BU267" s="242"/>
      <c r="BV267" s="242"/>
      <c r="BW267" s="243"/>
      <c r="BX267" s="243"/>
    </row>
    <row r="268" spans="1:76" x14ac:dyDescent="0.25">
      <c r="A268" s="521">
        <f t="shared" si="216"/>
        <v>0</v>
      </c>
      <c r="B268" s="133"/>
      <c r="C268" s="441"/>
      <c r="D268" s="241"/>
      <c r="E268" s="263"/>
      <c r="F268" s="51"/>
      <c r="G268" s="51"/>
      <c r="H268" s="51"/>
      <c r="I268" s="51"/>
      <c r="J268" s="264"/>
      <c r="K268" s="137"/>
      <c r="L268" s="138"/>
      <c r="M268" s="138"/>
      <c r="N268" s="68"/>
      <c r="O268" s="53"/>
      <c r="P268" s="59"/>
      <c r="Q268" s="133"/>
      <c r="R268" s="133"/>
      <c r="S268" s="141"/>
      <c r="T268" s="142"/>
      <c r="U268" s="141"/>
      <c r="X268" s="143"/>
      <c r="Y268" s="125"/>
      <c r="Z268" s="51"/>
      <c r="AA268" s="51"/>
      <c r="AB268" s="37"/>
      <c r="AC268" s="37"/>
      <c r="AD268" s="239"/>
      <c r="AE268" s="66"/>
      <c r="AF268" s="126"/>
      <c r="AG268" s="43"/>
      <c r="AH268" s="140"/>
      <c r="AL268" s="235"/>
      <c r="AM268" s="139"/>
      <c r="AN268" s="139"/>
      <c r="AO268" s="139"/>
      <c r="AP268" s="48"/>
      <c r="AQ268" s="236"/>
      <c r="AR268" s="237"/>
      <c r="AS268" s="237"/>
      <c r="AT268" s="121"/>
      <c r="AU268" s="285"/>
      <c r="AV268" s="285"/>
      <c r="AW268" s="238"/>
      <c r="AX268" s="238"/>
      <c r="AY268" s="239"/>
      <c r="AZ268" s="240"/>
      <c r="BA268" s="142"/>
      <c r="BB268" s="143"/>
      <c r="BC268" s="143"/>
      <c r="BD268" s="125"/>
      <c r="BE268" s="196"/>
      <c r="BF268" s="143"/>
      <c r="BG268" s="125"/>
      <c r="BH268" s="241"/>
      <c r="BI268" s="143"/>
      <c r="BJ268" s="125"/>
      <c r="BK268" s="125"/>
      <c r="BL268" s="143"/>
      <c r="BM268" s="125"/>
      <c r="BN268" s="241"/>
      <c r="BO268" s="241"/>
      <c r="BP268" s="125"/>
      <c r="BQ268" s="125"/>
      <c r="BR268" s="143"/>
      <c r="BS268" s="125"/>
      <c r="BT268" s="242"/>
      <c r="BU268" s="242"/>
      <c r="BV268" s="242"/>
      <c r="BW268" s="243"/>
      <c r="BX268" s="243"/>
    </row>
    <row r="269" spans="1:76" x14ac:dyDescent="0.25">
      <c r="A269" s="521">
        <f t="shared" si="216"/>
        <v>0</v>
      </c>
      <c r="B269" s="133"/>
      <c r="C269" s="441"/>
      <c r="D269" s="241"/>
      <c r="E269" s="263"/>
      <c r="F269" s="51"/>
      <c r="G269" s="51"/>
      <c r="H269" s="51"/>
      <c r="I269" s="51"/>
      <c r="J269" s="264"/>
      <c r="K269" s="137"/>
      <c r="L269" s="138"/>
      <c r="M269" s="138"/>
      <c r="N269" s="68"/>
      <c r="O269" s="53"/>
      <c r="P269" s="59"/>
      <c r="Q269" s="133"/>
      <c r="R269" s="133"/>
      <c r="S269" s="141"/>
      <c r="T269" s="142"/>
      <c r="U269" s="141"/>
      <c r="X269" s="143"/>
      <c r="Y269" s="125"/>
      <c r="Z269" s="51"/>
      <c r="AA269" s="51"/>
      <c r="AB269" s="37"/>
      <c r="AC269" s="37"/>
      <c r="AD269" s="239"/>
      <c r="AE269" s="66"/>
      <c r="AF269" s="126"/>
      <c r="AG269" s="43"/>
      <c r="AH269" s="140"/>
      <c r="AL269" s="235"/>
      <c r="AM269" s="139"/>
      <c r="AN269" s="139"/>
      <c r="AO269" s="139"/>
      <c r="AP269" s="48"/>
      <c r="AQ269" s="236"/>
      <c r="AR269" s="237"/>
      <c r="AS269" s="237"/>
      <c r="AT269" s="121"/>
      <c r="AU269" s="285"/>
      <c r="AV269" s="285"/>
      <c r="AW269" s="238"/>
      <c r="AX269" s="238"/>
      <c r="AY269" s="239"/>
      <c r="AZ269" s="240"/>
      <c r="BA269" s="142"/>
      <c r="BB269" s="143"/>
      <c r="BC269" s="143"/>
      <c r="BD269" s="125"/>
      <c r="BE269" s="196"/>
      <c r="BF269" s="143"/>
      <c r="BG269" s="125"/>
      <c r="BH269" s="241"/>
      <c r="BI269" s="143"/>
      <c r="BJ269" s="125"/>
      <c r="BK269" s="125"/>
      <c r="BL269" s="143"/>
      <c r="BM269" s="125"/>
      <c r="BN269" s="241"/>
      <c r="BO269" s="241"/>
      <c r="BP269" s="125"/>
      <c r="BQ269" s="125"/>
      <c r="BR269" s="143"/>
      <c r="BS269" s="125"/>
      <c r="BT269" s="242"/>
      <c r="BU269" s="242"/>
      <c r="BV269" s="242"/>
      <c r="BW269" s="243"/>
      <c r="BX269" s="243"/>
    </row>
    <row r="270" spans="1:76" x14ac:dyDescent="0.25">
      <c r="A270" s="521">
        <f t="shared" si="216"/>
        <v>0</v>
      </c>
      <c r="B270" s="133"/>
      <c r="C270" s="441"/>
      <c r="D270" s="241"/>
      <c r="E270" s="263"/>
      <c r="F270" s="51"/>
      <c r="G270" s="51"/>
      <c r="H270" s="51"/>
      <c r="I270" s="51"/>
      <c r="J270" s="264"/>
      <c r="K270" s="137"/>
      <c r="L270" s="138"/>
      <c r="M270" s="138"/>
      <c r="N270" s="68"/>
      <c r="O270" s="53"/>
      <c r="P270" s="59"/>
      <c r="Q270" s="133"/>
      <c r="R270" s="133"/>
      <c r="S270" s="141"/>
      <c r="T270" s="142"/>
      <c r="U270" s="141"/>
      <c r="X270" s="143"/>
      <c r="Y270" s="125"/>
      <c r="Z270" s="51"/>
      <c r="AA270" s="51"/>
      <c r="AB270" s="37"/>
      <c r="AC270" s="37"/>
      <c r="AD270" s="239"/>
      <c r="AE270" s="66"/>
      <c r="AF270" s="126"/>
      <c r="AG270" s="43"/>
      <c r="AH270" s="140"/>
      <c r="AL270" s="235"/>
      <c r="AM270" s="139"/>
      <c r="AN270" s="139"/>
      <c r="AO270" s="139"/>
      <c r="AP270" s="48"/>
      <c r="AQ270" s="236"/>
      <c r="AR270" s="237"/>
      <c r="AS270" s="237"/>
      <c r="AT270" s="121"/>
      <c r="AU270" s="285"/>
      <c r="AV270" s="285"/>
      <c r="AW270" s="238"/>
      <c r="AX270" s="238"/>
      <c r="AY270" s="239"/>
      <c r="AZ270" s="240"/>
      <c r="BA270" s="142"/>
      <c r="BB270" s="143"/>
      <c r="BC270" s="143"/>
      <c r="BD270" s="125"/>
      <c r="BE270" s="196"/>
      <c r="BF270" s="143"/>
      <c r="BG270" s="125"/>
      <c r="BH270" s="241"/>
      <c r="BI270" s="143"/>
      <c r="BJ270" s="125"/>
      <c r="BK270" s="125"/>
      <c r="BL270" s="143"/>
      <c r="BM270" s="125"/>
      <c r="BN270" s="241"/>
      <c r="BO270" s="241"/>
      <c r="BP270" s="125"/>
      <c r="BQ270" s="125"/>
      <c r="BR270" s="143"/>
      <c r="BS270" s="125"/>
      <c r="BT270" s="242"/>
      <c r="BU270" s="242"/>
      <c r="BV270" s="242"/>
      <c r="BW270" s="243"/>
      <c r="BX270" s="243"/>
    </row>
    <row r="271" spans="1:76" x14ac:dyDescent="0.25">
      <c r="A271" s="521">
        <f t="shared" si="216"/>
        <v>0</v>
      </c>
      <c r="B271" s="133"/>
      <c r="C271" s="441"/>
      <c r="D271" s="241"/>
      <c r="E271" s="263"/>
      <c r="F271" s="51"/>
      <c r="G271" s="51"/>
      <c r="H271" s="51"/>
      <c r="I271" s="51"/>
      <c r="J271" s="264"/>
      <c r="K271" s="137"/>
      <c r="L271" s="138"/>
      <c r="M271" s="138"/>
      <c r="N271" s="68"/>
      <c r="O271" s="53"/>
      <c r="P271" s="59"/>
      <c r="Q271" s="133"/>
      <c r="R271" s="133"/>
      <c r="S271" s="141"/>
      <c r="T271" s="142"/>
      <c r="U271" s="141"/>
      <c r="X271" s="143"/>
      <c r="Y271" s="125"/>
      <c r="Z271" s="51"/>
      <c r="AA271" s="51"/>
      <c r="AB271" s="37"/>
      <c r="AC271" s="37"/>
      <c r="AD271" s="239"/>
      <c r="AE271" s="66"/>
      <c r="AF271" s="126"/>
      <c r="AG271" s="43"/>
      <c r="AH271" s="140"/>
      <c r="AL271" s="235"/>
      <c r="AM271" s="139"/>
      <c r="AN271" s="139"/>
      <c r="AO271" s="139"/>
      <c r="AP271" s="48"/>
      <c r="AQ271" s="236"/>
      <c r="AR271" s="237"/>
      <c r="AS271" s="237"/>
      <c r="AT271" s="121"/>
      <c r="AU271" s="285"/>
      <c r="AV271" s="285"/>
      <c r="AW271" s="238"/>
      <c r="AX271" s="238"/>
      <c r="AY271" s="239"/>
      <c r="AZ271" s="240"/>
      <c r="BA271" s="142"/>
      <c r="BB271" s="143"/>
      <c r="BC271" s="143"/>
      <c r="BD271" s="125"/>
      <c r="BE271" s="196"/>
      <c r="BF271" s="143"/>
      <c r="BG271" s="125"/>
      <c r="BH271" s="241"/>
      <c r="BI271" s="143"/>
      <c r="BJ271" s="125"/>
      <c r="BK271" s="125"/>
      <c r="BL271" s="143"/>
      <c r="BM271" s="125"/>
      <c r="BN271" s="241"/>
      <c r="BO271" s="241"/>
      <c r="BP271" s="125"/>
      <c r="BQ271" s="125"/>
      <c r="BR271" s="143"/>
      <c r="BS271" s="125"/>
      <c r="BT271" s="242"/>
      <c r="BU271" s="242"/>
      <c r="BV271" s="242"/>
      <c r="BW271" s="243"/>
      <c r="BX271" s="243"/>
    </row>
    <row r="272" spans="1:76" x14ac:dyDescent="0.25">
      <c r="A272" s="521">
        <f t="shared" si="216"/>
        <v>0</v>
      </c>
      <c r="B272" s="133"/>
      <c r="C272" s="441"/>
      <c r="D272" s="241"/>
      <c r="E272" s="263"/>
      <c r="F272" s="51"/>
      <c r="G272" s="51"/>
      <c r="H272" s="51"/>
      <c r="I272" s="51"/>
      <c r="J272" s="264"/>
      <c r="K272" s="137"/>
      <c r="L272" s="138"/>
      <c r="M272" s="138"/>
      <c r="N272" s="68"/>
      <c r="O272" s="53"/>
      <c r="P272" s="59"/>
      <c r="Q272" s="133"/>
      <c r="R272" s="133"/>
      <c r="S272" s="141"/>
      <c r="T272" s="142"/>
      <c r="U272" s="141"/>
      <c r="X272" s="143"/>
      <c r="Y272" s="125"/>
      <c r="Z272" s="51"/>
      <c r="AA272" s="51"/>
      <c r="AB272" s="37"/>
      <c r="AC272" s="37"/>
      <c r="AD272" s="239"/>
      <c r="AE272" s="66"/>
      <c r="AF272" s="126"/>
      <c r="AG272" s="43"/>
      <c r="AH272" s="140"/>
      <c r="AL272" s="235"/>
      <c r="AM272" s="139"/>
      <c r="AN272" s="139"/>
      <c r="AO272" s="139"/>
      <c r="AP272" s="48"/>
      <c r="AQ272" s="236"/>
      <c r="AR272" s="237"/>
      <c r="AS272" s="237"/>
      <c r="AT272" s="121"/>
      <c r="AU272" s="285"/>
      <c r="AV272" s="285"/>
      <c r="AW272" s="238"/>
      <c r="AX272" s="238"/>
      <c r="AY272" s="239"/>
      <c r="AZ272" s="240"/>
      <c r="BA272" s="142"/>
      <c r="BB272" s="143"/>
      <c r="BC272" s="143"/>
      <c r="BD272" s="125"/>
      <c r="BE272" s="196"/>
      <c r="BF272" s="143"/>
      <c r="BG272" s="125"/>
      <c r="BH272" s="241"/>
      <c r="BI272" s="143"/>
      <c r="BJ272" s="125"/>
      <c r="BK272" s="125"/>
      <c r="BL272" s="143"/>
      <c r="BM272" s="125"/>
      <c r="BN272" s="241"/>
      <c r="BO272" s="241"/>
      <c r="BP272" s="125"/>
      <c r="BQ272" s="125"/>
      <c r="BR272" s="143"/>
      <c r="BS272" s="125"/>
      <c r="BT272" s="242"/>
      <c r="BU272" s="242"/>
      <c r="BV272" s="242"/>
      <c r="BW272" s="243"/>
      <c r="BX272" s="243"/>
    </row>
    <row r="273" spans="1:76" x14ac:dyDescent="0.25">
      <c r="A273" s="521">
        <f t="shared" si="216"/>
        <v>0</v>
      </c>
      <c r="B273" s="133"/>
      <c r="C273" s="441"/>
      <c r="D273" s="241"/>
      <c r="E273" s="263"/>
      <c r="F273" s="51"/>
      <c r="G273" s="51"/>
      <c r="H273" s="51"/>
      <c r="I273" s="51"/>
      <c r="J273" s="264"/>
      <c r="K273" s="137"/>
      <c r="L273" s="138"/>
      <c r="M273" s="138"/>
      <c r="N273" s="68"/>
      <c r="O273" s="53"/>
      <c r="P273" s="59"/>
      <c r="Q273" s="133"/>
      <c r="R273" s="133"/>
      <c r="S273" s="141"/>
      <c r="T273" s="142"/>
      <c r="U273" s="141"/>
      <c r="X273" s="143"/>
      <c r="Y273" s="125"/>
      <c r="Z273" s="51"/>
      <c r="AA273" s="51"/>
      <c r="AB273" s="37"/>
      <c r="AC273" s="37"/>
      <c r="AD273" s="239"/>
      <c r="AE273" s="66"/>
      <c r="AF273" s="126"/>
      <c r="AG273" s="43"/>
      <c r="AH273" s="140"/>
      <c r="AL273" s="235"/>
      <c r="AM273" s="139"/>
      <c r="AN273" s="139"/>
      <c r="AO273" s="139"/>
      <c r="AP273" s="48"/>
      <c r="AQ273" s="236"/>
      <c r="AR273" s="237"/>
      <c r="AS273" s="237"/>
      <c r="AT273" s="121"/>
      <c r="AU273" s="285"/>
      <c r="AV273" s="285"/>
      <c r="AW273" s="238"/>
      <c r="AX273" s="238"/>
      <c r="AY273" s="239"/>
      <c r="AZ273" s="240"/>
      <c r="BA273" s="142"/>
      <c r="BB273" s="143"/>
      <c r="BC273" s="143"/>
      <c r="BD273" s="125"/>
      <c r="BE273" s="196"/>
      <c r="BF273" s="143"/>
      <c r="BG273" s="125"/>
      <c r="BH273" s="241"/>
      <c r="BI273" s="143"/>
      <c r="BJ273" s="125"/>
      <c r="BK273" s="125"/>
      <c r="BL273" s="143"/>
      <c r="BM273" s="125"/>
      <c r="BN273" s="241"/>
      <c r="BO273" s="241"/>
      <c r="BP273" s="125"/>
      <c r="BQ273" s="125"/>
      <c r="BR273" s="143"/>
      <c r="BS273" s="125"/>
      <c r="BT273" s="242"/>
      <c r="BU273" s="242"/>
      <c r="BV273" s="242"/>
      <c r="BW273" s="243"/>
      <c r="BX273" s="243"/>
    </row>
    <row r="274" spans="1:76" x14ac:dyDescent="0.25">
      <c r="A274" s="521">
        <f t="shared" si="216"/>
        <v>0</v>
      </c>
      <c r="B274" s="133"/>
      <c r="C274" s="441"/>
      <c r="D274" s="241"/>
      <c r="E274" s="263"/>
      <c r="F274" s="51"/>
      <c r="G274" s="51"/>
      <c r="H274" s="51"/>
      <c r="I274" s="51"/>
      <c r="J274" s="264"/>
      <c r="K274" s="137"/>
      <c r="L274" s="138"/>
      <c r="M274" s="138"/>
      <c r="N274" s="68"/>
      <c r="O274" s="53"/>
      <c r="P274" s="59"/>
      <c r="Q274" s="133"/>
      <c r="R274" s="133"/>
      <c r="S274" s="141"/>
      <c r="T274" s="142"/>
      <c r="U274" s="141"/>
      <c r="X274" s="143"/>
      <c r="Y274" s="125"/>
      <c r="Z274" s="51"/>
      <c r="AA274" s="51"/>
      <c r="AB274" s="37"/>
      <c r="AC274" s="37"/>
      <c r="AD274" s="239"/>
      <c r="AE274" s="66"/>
      <c r="AF274" s="126"/>
      <c r="AG274" s="43"/>
      <c r="AH274" s="140"/>
      <c r="AL274" s="235"/>
      <c r="AM274" s="139"/>
      <c r="AN274" s="139"/>
      <c r="AO274" s="139"/>
      <c r="AP274" s="48"/>
      <c r="AQ274" s="236"/>
      <c r="AR274" s="237"/>
      <c r="AS274" s="237"/>
      <c r="AT274" s="121"/>
      <c r="AU274" s="285"/>
      <c r="AV274" s="285"/>
      <c r="AW274" s="238"/>
      <c r="AX274" s="238"/>
      <c r="AY274" s="239"/>
      <c r="AZ274" s="240"/>
      <c r="BA274" s="142"/>
      <c r="BB274" s="143"/>
      <c r="BC274" s="143"/>
      <c r="BD274" s="125"/>
      <c r="BE274" s="196"/>
      <c r="BF274" s="143"/>
      <c r="BG274" s="125"/>
      <c r="BH274" s="241"/>
      <c r="BI274" s="143"/>
      <c r="BJ274" s="125"/>
      <c r="BK274" s="125"/>
      <c r="BL274" s="143"/>
      <c r="BM274" s="125"/>
      <c r="BN274" s="241"/>
      <c r="BO274" s="241"/>
      <c r="BP274" s="125"/>
      <c r="BQ274" s="125"/>
      <c r="BR274" s="143"/>
      <c r="BS274" s="125"/>
      <c r="BT274" s="242"/>
      <c r="BU274" s="242"/>
      <c r="BV274" s="242"/>
      <c r="BW274" s="243"/>
      <c r="BX274" s="243"/>
    </row>
    <row r="275" spans="1:76" x14ac:dyDescent="0.25">
      <c r="A275" s="521">
        <f t="shared" si="216"/>
        <v>0</v>
      </c>
      <c r="B275" s="133"/>
      <c r="C275" s="441"/>
      <c r="D275" s="241"/>
      <c r="E275" s="263"/>
      <c r="F275" s="51"/>
      <c r="G275" s="51"/>
      <c r="H275" s="51"/>
      <c r="I275" s="51"/>
      <c r="J275" s="264"/>
      <c r="K275" s="137"/>
      <c r="L275" s="138"/>
      <c r="M275" s="138"/>
      <c r="N275" s="68"/>
      <c r="O275" s="53"/>
      <c r="P275" s="59"/>
      <c r="Q275" s="133"/>
      <c r="R275" s="133"/>
      <c r="S275" s="141"/>
      <c r="T275" s="142"/>
      <c r="U275" s="141"/>
      <c r="X275" s="143"/>
      <c r="Y275" s="125"/>
      <c r="Z275" s="51"/>
      <c r="AA275" s="51"/>
      <c r="AB275" s="37"/>
      <c r="AC275" s="37"/>
      <c r="AD275" s="239"/>
      <c r="AE275" s="66"/>
      <c r="AF275" s="126"/>
      <c r="AG275" s="43"/>
      <c r="AH275" s="140"/>
      <c r="AL275" s="235"/>
      <c r="AM275" s="139"/>
      <c r="AN275" s="139"/>
      <c r="AO275" s="139"/>
      <c r="AP275" s="48"/>
      <c r="AQ275" s="236"/>
      <c r="AR275" s="237"/>
      <c r="AS275" s="237"/>
      <c r="AT275" s="121"/>
      <c r="AU275" s="285"/>
      <c r="AV275" s="285"/>
      <c r="AW275" s="238"/>
      <c r="AX275" s="238"/>
      <c r="AY275" s="239"/>
      <c r="AZ275" s="240"/>
      <c r="BA275" s="142"/>
      <c r="BB275" s="143"/>
      <c r="BC275" s="143"/>
      <c r="BD275" s="125"/>
      <c r="BE275" s="196"/>
      <c r="BF275" s="143"/>
      <c r="BG275" s="125"/>
      <c r="BH275" s="241"/>
      <c r="BI275" s="143"/>
      <c r="BJ275" s="125"/>
      <c r="BK275" s="125"/>
      <c r="BL275" s="143"/>
      <c r="BM275" s="125"/>
      <c r="BN275" s="241"/>
      <c r="BO275" s="241"/>
      <c r="BP275" s="125"/>
      <c r="BQ275" s="125"/>
      <c r="BR275" s="143"/>
      <c r="BS275" s="125"/>
      <c r="BT275" s="242"/>
      <c r="BU275" s="242"/>
      <c r="BV275" s="242"/>
      <c r="BW275" s="243"/>
      <c r="BX275" s="243"/>
    </row>
    <row r="276" spans="1:76" x14ac:dyDescent="0.25">
      <c r="A276" s="521">
        <f t="shared" si="216"/>
        <v>0</v>
      </c>
      <c r="B276" s="133"/>
      <c r="C276" s="441"/>
      <c r="D276" s="241"/>
      <c r="E276" s="263"/>
      <c r="F276" s="51"/>
      <c r="G276" s="51"/>
      <c r="H276" s="51"/>
      <c r="I276" s="51"/>
      <c r="J276" s="264"/>
      <c r="K276" s="137"/>
      <c r="L276" s="138"/>
      <c r="M276" s="138"/>
      <c r="N276" s="68"/>
      <c r="O276" s="53"/>
      <c r="P276" s="59"/>
      <c r="Q276" s="133"/>
      <c r="R276" s="133"/>
      <c r="S276" s="141"/>
      <c r="T276" s="142"/>
      <c r="U276" s="141"/>
      <c r="X276" s="143"/>
      <c r="Y276" s="125"/>
      <c r="Z276" s="51"/>
      <c r="AA276" s="51"/>
      <c r="AB276" s="37"/>
      <c r="AC276" s="37"/>
      <c r="AD276" s="239"/>
      <c r="AE276" s="66"/>
      <c r="AF276" s="126"/>
      <c r="AG276" s="43"/>
      <c r="AH276" s="140"/>
      <c r="AL276" s="235"/>
      <c r="AM276" s="139"/>
      <c r="AN276" s="139"/>
      <c r="AO276" s="139"/>
      <c r="AP276" s="48"/>
      <c r="AQ276" s="236"/>
      <c r="AR276" s="237"/>
      <c r="AS276" s="237"/>
      <c r="AT276" s="121"/>
      <c r="AU276" s="285"/>
      <c r="AV276" s="285"/>
      <c r="AW276" s="238"/>
      <c r="AX276" s="238"/>
      <c r="AY276" s="239"/>
      <c r="AZ276" s="240"/>
      <c r="BA276" s="142"/>
      <c r="BB276" s="143"/>
      <c r="BC276" s="143"/>
      <c r="BD276" s="125"/>
      <c r="BE276" s="196"/>
      <c r="BF276" s="143"/>
      <c r="BG276" s="125"/>
      <c r="BH276" s="241"/>
      <c r="BI276" s="143"/>
      <c r="BJ276" s="125"/>
      <c r="BK276" s="125"/>
      <c r="BL276" s="143"/>
      <c r="BM276" s="125"/>
      <c r="BN276" s="241"/>
      <c r="BO276" s="241"/>
      <c r="BP276" s="125"/>
      <c r="BQ276" s="125"/>
      <c r="BR276" s="143"/>
      <c r="BS276" s="125"/>
      <c r="BT276" s="242"/>
      <c r="BU276" s="242"/>
      <c r="BV276" s="242"/>
      <c r="BW276" s="243"/>
      <c r="BX276" s="243"/>
    </row>
    <row r="277" spans="1:76" x14ac:dyDescent="0.25">
      <c r="A277" s="521">
        <f t="shared" si="216"/>
        <v>0</v>
      </c>
      <c r="B277" s="133"/>
      <c r="C277" s="441"/>
      <c r="D277" s="241"/>
      <c r="E277" s="263"/>
      <c r="F277" s="51"/>
      <c r="G277" s="51"/>
      <c r="H277" s="51"/>
      <c r="I277" s="51"/>
      <c r="J277" s="264"/>
      <c r="K277" s="137"/>
      <c r="L277" s="138"/>
      <c r="M277" s="138"/>
      <c r="N277" s="68"/>
      <c r="O277" s="53"/>
      <c r="P277" s="59"/>
      <c r="Q277" s="133"/>
      <c r="R277" s="133"/>
      <c r="S277" s="141"/>
      <c r="T277" s="142"/>
      <c r="U277" s="141"/>
      <c r="X277" s="143"/>
      <c r="Y277" s="125"/>
      <c r="Z277" s="51"/>
      <c r="AA277" s="51"/>
      <c r="AB277" s="37"/>
      <c r="AC277" s="37"/>
      <c r="AD277" s="239"/>
      <c r="AE277" s="66"/>
      <c r="AF277" s="126"/>
      <c r="AG277" s="43"/>
      <c r="AH277" s="140"/>
      <c r="AL277" s="235"/>
      <c r="AM277" s="139"/>
      <c r="AN277" s="139"/>
      <c r="AO277" s="139"/>
      <c r="AP277" s="48"/>
      <c r="AQ277" s="236"/>
      <c r="AR277" s="237"/>
      <c r="AS277" s="237"/>
      <c r="AT277" s="121"/>
      <c r="AU277" s="285"/>
      <c r="AV277" s="285"/>
      <c r="AW277" s="238"/>
      <c r="AX277" s="238"/>
      <c r="AY277" s="239"/>
      <c r="AZ277" s="240"/>
      <c r="BA277" s="142"/>
      <c r="BB277" s="143"/>
      <c r="BC277" s="143"/>
      <c r="BD277" s="125"/>
      <c r="BE277" s="196"/>
      <c r="BF277" s="143"/>
      <c r="BG277" s="125"/>
      <c r="BH277" s="241"/>
      <c r="BI277" s="143"/>
      <c r="BJ277" s="125"/>
      <c r="BK277" s="125"/>
      <c r="BL277" s="143"/>
      <c r="BM277" s="125"/>
      <c r="BN277" s="241"/>
      <c r="BO277" s="241"/>
      <c r="BP277" s="125"/>
      <c r="BQ277" s="125"/>
      <c r="BR277" s="143"/>
      <c r="BS277" s="125"/>
      <c r="BT277" s="242"/>
      <c r="BU277" s="242"/>
      <c r="BV277" s="242"/>
      <c r="BW277" s="243"/>
      <c r="BX277" s="243"/>
    </row>
    <row r="278" spans="1:76" x14ac:dyDescent="0.25">
      <c r="A278" s="521">
        <f t="shared" si="216"/>
        <v>0</v>
      </c>
      <c r="B278" s="133"/>
      <c r="C278" s="441"/>
      <c r="D278" s="241"/>
      <c r="E278" s="263"/>
      <c r="F278" s="51"/>
      <c r="G278" s="51"/>
      <c r="H278" s="51"/>
      <c r="I278" s="51"/>
      <c r="J278" s="264"/>
      <c r="K278" s="137"/>
      <c r="L278" s="138"/>
      <c r="M278" s="138"/>
      <c r="N278" s="68"/>
      <c r="O278" s="53"/>
      <c r="P278" s="59"/>
      <c r="Q278" s="133"/>
      <c r="R278" s="133"/>
      <c r="S278" s="141"/>
      <c r="T278" s="142"/>
      <c r="U278" s="141"/>
      <c r="X278" s="143"/>
      <c r="Y278" s="125"/>
      <c r="Z278" s="51"/>
      <c r="AA278" s="51"/>
      <c r="AB278" s="37"/>
      <c r="AC278" s="37"/>
      <c r="AD278" s="239"/>
      <c r="AE278" s="66"/>
      <c r="AF278" s="126"/>
      <c r="AG278" s="43"/>
      <c r="AH278" s="140"/>
      <c r="AL278" s="235"/>
      <c r="AM278" s="139"/>
      <c r="AN278" s="139"/>
      <c r="AO278" s="139"/>
      <c r="AP278" s="48"/>
      <c r="AQ278" s="236"/>
      <c r="AR278" s="237"/>
      <c r="AS278" s="237"/>
      <c r="AT278" s="121"/>
      <c r="AU278" s="285"/>
      <c r="AV278" s="285"/>
      <c r="AW278" s="238"/>
      <c r="AX278" s="238"/>
      <c r="AY278" s="239"/>
      <c r="AZ278" s="240"/>
      <c r="BA278" s="142"/>
      <c r="BB278" s="143"/>
      <c r="BC278" s="143"/>
      <c r="BD278" s="125"/>
      <c r="BE278" s="196"/>
      <c r="BF278" s="143"/>
      <c r="BG278" s="125"/>
      <c r="BH278" s="241"/>
      <c r="BI278" s="143"/>
      <c r="BJ278" s="125"/>
      <c r="BK278" s="125"/>
      <c r="BL278" s="143"/>
      <c r="BM278" s="125"/>
      <c r="BN278" s="241"/>
      <c r="BO278" s="241"/>
      <c r="BP278" s="125"/>
      <c r="BQ278" s="125"/>
      <c r="BR278" s="143"/>
      <c r="BS278" s="125"/>
      <c r="BT278" s="242"/>
      <c r="BU278" s="242"/>
      <c r="BV278" s="242"/>
      <c r="BW278" s="243"/>
      <c r="BX278" s="243"/>
    </row>
    <row r="279" spans="1:76" x14ac:dyDescent="0.25">
      <c r="A279" s="521">
        <f t="shared" si="216"/>
        <v>0</v>
      </c>
      <c r="B279" s="133"/>
      <c r="C279" s="441"/>
      <c r="D279" s="241"/>
      <c r="E279" s="263"/>
      <c r="F279" s="51"/>
      <c r="G279" s="51"/>
      <c r="H279" s="51"/>
      <c r="I279" s="51"/>
      <c r="J279" s="264"/>
      <c r="K279" s="137"/>
      <c r="L279" s="138"/>
      <c r="M279" s="138"/>
      <c r="N279" s="68"/>
      <c r="O279" s="53"/>
      <c r="P279" s="59"/>
      <c r="Q279" s="133"/>
      <c r="R279" s="133"/>
      <c r="S279" s="141"/>
      <c r="T279" s="142"/>
      <c r="U279" s="141"/>
      <c r="X279" s="143"/>
      <c r="Y279" s="125"/>
      <c r="Z279" s="51"/>
      <c r="AA279" s="51"/>
      <c r="AB279" s="37"/>
      <c r="AC279" s="37"/>
      <c r="AD279" s="239"/>
      <c r="AE279" s="66"/>
      <c r="AF279" s="126"/>
      <c r="AG279" s="511"/>
      <c r="AH279" s="524"/>
      <c r="AL279" s="525"/>
      <c r="AM279" s="526"/>
      <c r="AN279" s="526"/>
      <c r="AO279" s="139"/>
      <c r="AP279" s="48"/>
      <c r="AQ279" s="236"/>
      <c r="AR279" s="237"/>
      <c r="AS279" s="237"/>
      <c r="AT279" s="121"/>
      <c r="AU279" s="285"/>
      <c r="AV279" s="285"/>
      <c r="AW279" s="238"/>
      <c r="AX279" s="238"/>
      <c r="AY279" s="239"/>
      <c r="AZ279" s="240"/>
      <c r="BA279" s="142"/>
      <c r="BB279" s="143"/>
      <c r="BC279" s="143"/>
      <c r="BD279" s="125"/>
      <c r="BE279" s="196"/>
      <c r="BF279" s="143"/>
      <c r="BG279" s="125"/>
      <c r="BH279" s="241"/>
      <c r="BI279" s="143"/>
      <c r="BJ279" s="125"/>
      <c r="BK279" s="125"/>
      <c r="BL279" s="143"/>
      <c r="BM279" s="125"/>
      <c r="BN279" s="241"/>
      <c r="BO279" s="241"/>
      <c r="BP279" s="125"/>
      <c r="BQ279" s="125"/>
      <c r="BR279" s="143"/>
      <c r="BS279" s="125"/>
      <c r="BT279" s="242"/>
      <c r="BU279" s="242"/>
      <c r="BV279" s="242"/>
      <c r="BW279" s="243"/>
      <c r="BX279" s="243"/>
    </row>
    <row r="280" spans="1:76" x14ac:dyDescent="0.25">
      <c r="B280" s="133"/>
      <c r="C280" s="441"/>
      <c r="D280" s="241"/>
      <c r="E280" s="263"/>
      <c r="F280" s="51"/>
      <c r="G280" s="51"/>
      <c r="H280" s="51"/>
      <c r="I280" s="51"/>
      <c r="J280" s="264"/>
      <c r="K280" s="137"/>
      <c r="L280" s="138"/>
      <c r="M280" s="138"/>
      <c r="N280" s="68"/>
      <c r="O280" s="53"/>
      <c r="P280" s="59"/>
      <c r="Q280" s="133"/>
      <c r="R280" s="133"/>
      <c r="S280" s="141"/>
      <c r="T280" s="142"/>
      <c r="U280" s="141"/>
      <c r="X280" s="143"/>
      <c r="Y280" s="125"/>
      <c r="Z280" s="51"/>
      <c r="AA280" s="51"/>
      <c r="AB280" s="37"/>
      <c r="AC280" s="37"/>
      <c r="AD280" s="239"/>
      <c r="AE280" s="66"/>
      <c r="AF280" s="126"/>
      <c r="AG280" s="457"/>
      <c r="AH280" s="458"/>
      <c r="AL280" s="459"/>
      <c r="AM280" s="405"/>
      <c r="AN280" s="405"/>
      <c r="AO280" s="139"/>
      <c r="AP280" s="48"/>
      <c r="AQ280" s="236"/>
      <c r="AR280" s="237"/>
      <c r="AS280" s="237"/>
      <c r="AT280" s="121"/>
      <c r="AU280" s="285"/>
      <c r="AV280" s="285"/>
      <c r="AW280" s="238"/>
      <c r="AX280" s="238"/>
      <c r="AY280" s="239"/>
      <c r="AZ280" s="240"/>
      <c r="BA280" s="142"/>
      <c r="BB280" s="143"/>
      <c r="BC280" s="143"/>
      <c r="BD280" s="125"/>
      <c r="BE280" s="196"/>
      <c r="BF280" s="143"/>
      <c r="BG280" s="125"/>
      <c r="BH280" s="241"/>
      <c r="BI280" s="143"/>
      <c r="BJ280" s="125"/>
      <c r="BK280" s="125"/>
      <c r="BL280" s="143"/>
      <c r="BM280" s="125"/>
      <c r="BN280" s="241"/>
      <c r="BO280" s="241"/>
      <c r="BP280" s="125"/>
      <c r="BQ280" s="125"/>
      <c r="BR280" s="143"/>
      <c r="BS280" s="125"/>
      <c r="BT280" s="242"/>
      <c r="BU280" s="242"/>
      <c r="BV280" s="242"/>
      <c r="BW280" s="243"/>
      <c r="BX280" s="243"/>
    </row>
    <row r="281" spans="1:76" x14ac:dyDescent="0.25">
      <c r="B281" s="133"/>
      <c r="C281" s="441"/>
      <c r="D281" s="241"/>
      <c r="E281" s="263"/>
      <c r="F281" s="51"/>
      <c r="G281" s="51"/>
      <c r="H281" s="51"/>
      <c r="I281" s="51"/>
      <c r="J281" s="264" t="s">
        <v>2762</v>
      </c>
      <c r="K281" s="137"/>
      <c r="L281" s="138"/>
      <c r="M281" s="138"/>
      <c r="N281" s="68"/>
      <c r="O281" s="53"/>
      <c r="P281" s="59"/>
      <c r="Q281" s="133"/>
      <c r="R281" s="133"/>
      <c r="S281" s="141"/>
      <c r="T281" s="142"/>
      <c r="U281" s="141"/>
      <c r="X281" s="143"/>
      <c r="Y281" s="125"/>
      <c r="Z281" s="51"/>
      <c r="AA281" s="51"/>
      <c r="AB281" s="37"/>
      <c r="AC281" s="37"/>
      <c r="AD281" s="239"/>
      <c r="AE281" s="66"/>
      <c r="AF281" s="126"/>
      <c r="AG281" s="43"/>
      <c r="AH281" s="140"/>
      <c r="AL281" s="235"/>
      <c r="AM281" s="139"/>
      <c r="AN281" s="139"/>
      <c r="AO281" s="139"/>
      <c r="AP281" s="48"/>
      <c r="AQ281" s="236"/>
      <c r="AR281" s="237"/>
      <c r="AS281" s="237"/>
      <c r="AT281" s="121"/>
      <c r="AU281" s="285"/>
      <c r="AV281" s="285"/>
      <c r="AW281" s="238"/>
      <c r="AX281" s="238"/>
      <c r="AY281" s="239"/>
      <c r="AZ281" s="240"/>
      <c r="BA281" s="142"/>
      <c r="BB281" s="143"/>
      <c r="BC281" s="143"/>
      <c r="BD281" s="125"/>
      <c r="BE281" s="196"/>
      <c r="BF281" s="143"/>
      <c r="BG281" s="125"/>
      <c r="BH281" s="241"/>
      <c r="BI281" s="143"/>
      <c r="BJ281" s="125"/>
      <c r="BK281" s="125"/>
      <c r="BL281" s="143"/>
      <c r="BM281" s="125"/>
      <c r="BN281" s="241"/>
      <c r="BO281" s="241"/>
      <c r="BP281" s="125"/>
      <c r="BQ281" s="125"/>
      <c r="BR281" s="143"/>
      <c r="BS281" s="125"/>
      <c r="BT281" s="242"/>
      <c r="BU281" s="242"/>
      <c r="BV281" s="242"/>
      <c r="BW281" s="243"/>
      <c r="BX281" s="243"/>
    </row>
    <row r="282" spans="1:76" x14ac:dyDescent="0.25">
      <c r="B282" s="133"/>
      <c r="C282" s="441"/>
      <c r="D282" s="241"/>
      <c r="E282" s="263"/>
      <c r="F282" s="51"/>
      <c r="G282" s="51"/>
      <c r="H282" s="51"/>
      <c r="I282" s="51"/>
      <c r="J282" s="264"/>
      <c r="K282" s="137"/>
      <c r="L282" s="138"/>
      <c r="M282" s="138"/>
      <c r="N282" s="68"/>
      <c r="O282" s="53"/>
      <c r="P282" s="59"/>
      <c r="Q282" s="133"/>
      <c r="R282" s="133"/>
      <c r="S282" s="141"/>
      <c r="T282" s="142"/>
      <c r="U282" s="141"/>
      <c r="X282" s="143"/>
      <c r="Y282" s="125"/>
      <c r="Z282" s="51"/>
      <c r="AA282" s="51"/>
      <c r="AB282" s="37"/>
      <c r="AC282" s="37"/>
      <c r="AD282" s="239"/>
      <c r="AE282" s="66"/>
      <c r="AF282" s="126"/>
      <c r="AG282" s="43"/>
      <c r="AH282" s="140"/>
      <c r="AL282" s="235"/>
      <c r="AM282" s="139"/>
      <c r="AN282" s="139"/>
      <c r="AO282" s="139"/>
      <c r="AP282" s="48"/>
      <c r="AQ282" s="236"/>
      <c r="AR282" s="237"/>
      <c r="AS282" s="237"/>
      <c r="AT282" s="121"/>
      <c r="AU282" s="285"/>
      <c r="AV282" s="285"/>
      <c r="AW282" s="238"/>
      <c r="AX282" s="238"/>
      <c r="AY282" s="239"/>
      <c r="AZ282" s="240"/>
      <c r="BA282" s="142"/>
      <c r="BB282" s="143"/>
      <c r="BC282" s="143"/>
      <c r="BD282" s="125"/>
      <c r="BE282" s="196"/>
      <c r="BF282" s="143"/>
      <c r="BG282" s="125"/>
      <c r="BH282" s="241"/>
      <c r="BI282" s="143"/>
      <c r="BJ282" s="125"/>
      <c r="BK282" s="125"/>
      <c r="BL282" s="143"/>
      <c r="BM282" s="125"/>
      <c r="BN282" s="241"/>
      <c r="BO282" s="241"/>
      <c r="BP282" s="125"/>
      <c r="BQ282" s="125"/>
      <c r="BR282" s="143"/>
      <c r="BS282" s="125"/>
      <c r="BT282" s="242"/>
      <c r="BU282" s="242"/>
      <c r="BV282" s="242"/>
      <c r="BW282" s="243"/>
      <c r="BX282" s="243"/>
    </row>
    <row r="283" spans="1:76" x14ac:dyDescent="0.25">
      <c r="B283" s="133"/>
      <c r="C283" s="441"/>
      <c r="D283" s="241"/>
      <c r="E283" s="263"/>
      <c r="F283" s="51"/>
      <c r="G283" s="51"/>
      <c r="H283" s="51"/>
      <c r="I283" s="51"/>
      <c r="J283" s="264"/>
      <c r="K283" s="137"/>
      <c r="L283" s="138"/>
      <c r="M283" s="138"/>
      <c r="N283" s="68"/>
      <c r="O283" s="53"/>
      <c r="P283" s="59"/>
      <c r="Q283" s="133"/>
      <c r="R283" s="133"/>
      <c r="S283" s="141"/>
      <c r="T283" s="142"/>
      <c r="U283" s="141"/>
      <c r="X283" s="143"/>
      <c r="Y283" s="125"/>
      <c r="Z283" s="51"/>
      <c r="AA283" s="51"/>
      <c r="AB283" s="37"/>
      <c r="AC283" s="37"/>
      <c r="AD283" s="239"/>
      <c r="AE283" s="66"/>
      <c r="AF283" s="126"/>
      <c r="AG283" s="43"/>
      <c r="AH283" s="140"/>
      <c r="AL283" s="235"/>
      <c r="AM283" s="139"/>
      <c r="AN283" s="139"/>
      <c r="AO283" s="139"/>
      <c r="AP283" s="48"/>
      <c r="AQ283" s="236"/>
      <c r="AR283" s="237"/>
      <c r="AS283" s="237"/>
      <c r="AT283" s="121"/>
      <c r="AU283" s="285"/>
      <c r="AV283" s="285"/>
      <c r="AW283" s="238"/>
      <c r="AX283" s="238"/>
      <c r="AY283" s="239"/>
      <c r="AZ283" s="240"/>
      <c r="BA283" s="142"/>
      <c r="BB283" s="143"/>
      <c r="BC283" s="143"/>
      <c r="BD283" s="125"/>
      <c r="BE283" s="196"/>
      <c r="BF283" s="143"/>
      <c r="BG283" s="125"/>
      <c r="BH283" s="241"/>
      <c r="BI283" s="143"/>
      <c r="BJ283" s="125"/>
      <c r="BK283" s="125"/>
      <c r="BL283" s="143"/>
      <c r="BM283" s="125"/>
      <c r="BN283" s="241"/>
      <c r="BO283" s="241"/>
      <c r="BP283" s="125"/>
      <c r="BQ283" s="125"/>
      <c r="BR283" s="143"/>
      <c r="BS283" s="125"/>
      <c r="BT283" s="242"/>
      <c r="BU283" s="242"/>
      <c r="BV283" s="242"/>
      <c r="BW283" s="243"/>
      <c r="BX283" s="243"/>
    </row>
    <row r="284" spans="1:76" x14ac:dyDescent="0.25">
      <c r="B284" s="133"/>
      <c r="C284" s="441"/>
      <c r="D284" s="241"/>
      <c r="E284" s="263"/>
      <c r="F284" s="51"/>
      <c r="G284" s="51"/>
      <c r="H284" s="51"/>
      <c r="I284" s="51"/>
      <c r="J284" s="264"/>
      <c r="K284" s="137"/>
      <c r="L284" s="138"/>
      <c r="M284" s="138"/>
      <c r="N284" s="68"/>
      <c r="O284" s="53"/>
      <c r="P284" s="59"/>
      <c r="Q284" s="133"/>
      <c r="R284" s="133"/>
      <c r="S284" s="141"/>
      <c r="T284" s="142"/>
      <c r="U284" s="141"/>
      <c r="X284" s="143"/>
      <c r="Y284" s="125"/>
      <c r="Z284" s="51"/>
      <c r="AA284" s="51"/>
      <c r="AB284" s="37"/>
      <c r="AC284" s="37"/>
      <c r="AD284" s="239"/>
      <c r="AE284" s="66"/>
      <c r="AF284" s="126"/>
      <c r="AG284" s="43"/>
      <c r="AH284" s="140"/>
      <c r="AL284" s="235"/>
      <c r="AM284" s="139"/>
      <c r="AN284" s="139"/>
      <c r="AO284" s="139"/>
      <c r="AP284" s="48"/>
      <c r="AQ284" s="236"/>
      <c r="AR284" s="237"/>
      <c r="AS284" s="237"/>
      <c r="AT284" s="121"/>
      <c r="AU284" s="285"/>
      <c r="AV284" s="285"/>
      <c r="AW284" s="238"/>
      <c r="AX284" s="238"/>
      <c r="AY284" s="239"/>
      <c r="AZ284" s="240"/>
      <c r="BA284" s="142"/>
      <c r="BB284" s="143"/>
      <c r="BC284" s="143"/>
      <c r="BD284" s="125"/>
      <c r="BE284" s="196"/>
      <c r="BF284" s="143"/>
      <c r="BG284" s="125"/>
      <c r="BH284" s="241"/>
      <c r="BI284" s="143"/>
      <c r="BJ284" s="125"/>
      <c r="BK284" s="125"/>
      <c r="BL284" s="143"/>
      <c r="BM284" s="125"/>
      <c r="BN284" s="241"/>
      <c r="BO284" s="241"/>
      <c r="BP284" s="125"/>
      <c r="BQ284" s="125"/>
      <c r="BR284" s="143"/>
      <c r="BS284" s="125"/>
      <c r="BT284" s="242"/>
      <c r="BU284" s="242"/>
      <c r="BV284" s="242"/>
      <c r="BW284" s="243"/>
      <c r="BX284" s="243"/>
    </row>
    <row r="285" spans="1:76" x14ac:dyDescent="0.25">
      <c r="B285" s="133"/>
      <c r="C285" s="441"/>
      <c r="D285" s="241"/>
      <c r="E285" s="263"/>
      <c r="F285" s="51"/>
      <c r="G285" s="51"/>
      <c r="H285" s="51"/>
      <c r="I285" s="51"/>
      <c r="J285" s="264"/>
      <c r="K285" s="137"/>
      <c r="L285" s="138"/>
      <c r="M285" s="138"/>
      <c r="N285" s="68"/>
      <c r="O285" s="53"/>
      <c r="P285" s="59"/>
      <c r="Q285" s="133"/>
      <c r="R285" s="133"/>
      <c r="S285" s="141"/>
      <c r="T285" s="142"/>
      <c r="U285" s="141"/>
      <c r="X285" s="143"/>
      <c r="Y285" s="125"/>
      <c r="Z285" s="51"/>
      <c r="AA285" s="51"/>
      <c r="AB285" s="37"/>
      <c r="AC285" s="37"/>
      <c r="AD285" s="239"/>
      <c r="AE285" s="66"/>
      <c r="AF285" s="126"/>
      <c r="AG285" s="43"/>
      <c r="AH285" s="140"/>
      <c r="AL285" s="235"/>
      <c r="AM285" s="139"/>
      <c r="AN285" s="139"/>
      <c r="AO285" s="139"/>
      <c r="AP285" s="48"/>
      <c r="AQ285" s="236"/>
      <c r="AR285" s="237"/>
      <c r="AS285" s="237"/>
      <c r="AT285" s="121"/>
      <c r="AU285" s="285"/>
      <c r="AV285" s="285"/>
      <c r="AW285" s="238"/>
      <c r="AX285" s="238"/>
      <c r="AY285" s="239"/>
      <c r="AZ285" s="240"/>
      <c r="BA285" s="142"/>
      <c r="BB285" s="143"/>
      <c r="BC285" s="143"/>
      <c r="BD285" s="125"/>
      <c r="BE285" s="196"/>
      <c r="BF285" s="143"/>
      <c r="BG285" s="125"/>
      <c r="BH285" s="241"/>
      <c r="BI285" s="143"/>
      <c r="BJ285" s="125"/>
      <c r="BK285" s="125"/>
      <c r="BL285" s="143"/>
      <c r="BM285" s="125"/>
      <c r="BN285" s="241"/>
      <c r="BO285" s="241"/>
      <c r="BP285" s="125"/>
      <c r="BQ285" s="125"/>
      <c r="BR285" s="143"/>
      <c r="BS285" s="125"/>
      <c r="BT285" s="242"/>
      <c r="BU285" s="242"/>
      <c r="BV285" s="242"/>
      <c r="BW285" s="243"/>
      <c r="BX285" s="243"/>
    </row>
    <row r="286" spans="1:76" x14ac:dyDescent="0.25">
      <c r="B286" s="133"/>
      <c r="C286" s="441"/>
      <c r="D286" s="241"/>
      <c r="E286" s="263"/>
      <c r="F286" s="51"/>
      <c r="G286" s="51"/>
      <c r="H286" s="51"/>
      <c r="I286" s="51"/>
      <c r="J286" s="264"/>
      <c r="K286" s="137"/>
      <c r="L286" s="138"/>
      <c r="M286" s="138"/>
      <c r="N286" s="68"/>
      <c r="O286" s="53"/>
      <c r="P286" s="59"/>
      <c r="Q286" s="133"/>
      <c r="R286" s="133"/>
      <c r="S286" s="141"/>
      <c r="T286" s="142"/>
      <c r="U286" s="141"/>
      <c r="X286" s="143"/>
      <c r="Y286" s="125"/>
      <c r="Z286" s="51"/>
      <c r="AA286" s="51"/>
      <c r="AB286" s="37"/>
      <c r="AC286" s="37"/>
      <c r="AD286" s="239"/>
      <c r="AE286" s="66"/>
      <c r="AF286" s="126"/>
      <c r="AG286" s="43"/>
      <c r="AH286" s="140"/>
      <c r="AL286" s="235"/>
      <c r="AM286" s="139"/>
      <c r="AN286" s="139"/>
      <c r="AO286" s="139"/>
      <c r="AP286" s="48"/>
      <c r="AQ286" s="236"/>
      <c r="AR286" s="237"/>
      <c r="AS286" s="237"/>
      <c r="AT286" s="121"/>
      <c r="AU286" s="285"/>
      <c r="AV286" s="285"/>
      <c r="AW286" s="238"/>
      <c r="AX286" s="238"/>
      <c r="AY286" s="239"/>
      <c r="AZ286" s="240"/>
      <c r="BA286" s="142"/>
      <c r="BB286" s="143"/>
      <c r="BC286" s="143"/>
      <c r="BD286" s="125"/>
      <c r="BE286" s="196"/>
      <c r="BF286" s="143"/>
      <c r="BG286" s="125"/>
      <c r="BH286" s="241"/>
      <c r="BI286" s="143"/>
      <c r="BJ286" s="125"/>
      <c r="BK286" s="125"/>
      <c r="BL286" s="143"/>
      <c r="BM286" s="125"/>
      <c r="BN286" s="241"/>
      <c r="BO286" s="241"/>
      <c r="BP286" s="125"/>
      <c r="BQ286" s="125"/>
      <c r="BR286" s="143"/>
      <c r="BS286" s="125"/>
      <c r="BT286" s="242"/>
      <c r="BU286" s="242"/>
      <c r="BV286" s="242"/>
      <c r="BW286" s="243"/>
      <c r="BX286" s="243"/>
    </row>
    <row r="287" spans="1:76" x14ac:dyDescent="0.25">
      <c r="B287" s="133"/>
      <c r="C287" s="441"/>
      <c r="D287" s="241"/>
      <c r="E287" s="263"/>
      <c r="F287" s="51"/>
      <c r="G287" s="51"/>
      <c r="H287" s="51"/>
      <c r="I287" s="51"/>
      <c r="J287" s="264"/>
      <c r="K287" s="137"/>
      <c r="L287" s="138"/>
      <c r="M287" s="138"/>
      <c r="N287" s="68"/>
      <c r="O287" s="53"/>
      <c r="P287" s="59"/>
      <c r="Q287" s="133"/>
      <c r="R287" s="133"/>
      <c r="S287" s="141"/>
      <c r="T287" s="142"/>
      <c r="U287" s="141"/>
      <c r="X287" s="143"/>
      <c r="Y287" s="125"/>
      <c r="Z287" s="51"/>
      <c r="AA287" s="51"/>
      <c r="AB287" s="37"/>
      <c r="AC287" s="37"/>
      <c r="AD287" s="239"/>
      <c r="AE287" s="66"/>
      <c r="AF287" s="126"/>
      <c r="AG287" s="43"/>
      <c r="AH287" s="140"/>
      <c r="AL287" s="235"/>
      <c r="AM287" s="139"/>
      <c r="AN287" s="139"/>
      <c r="AO287" s="139"/>
      <c r="AP287" s="48"/>
      <c r="AQ287" s="236"/>
      <c r="AR287" s="237"/>
      <c r="AS287" s="237"/>
      <c r="AT287" s="121"/>
      <c r="AU287" s="285"/>
      <c r="AV287" s="285"/>
      <c r="AW287" s="238"/>
      <c r="AX287" s="238"/>
      <c r="AY287" s="239"/>
      <c r="AZ287" s="240"/>
      <c r="BA287" s="142"/>
      <c r="BB287" s="143"/>
      <c r="BC287" s="143"/>
      <c r="BD287" s="125"/>
      <c r="BE287" s="196"/>
      <c r="BF287" s="143"/>
      <c r="BG287" s="125"/>
      <c r="BH287" s="241"/>
      <c r="BI287" s="143"/>
      <c r="BJ287" s="125"/>
      <c r="BK287" s="125"/>
      <c r="BL287" s="143"/>
      <c r="BM287" s="125"/>
      <c r="BN287" s="241"/>
      <c r="BO287" s="241"/>
      <c r="BP287" s="125"/>
      <c r="BQ287" s="125"/>
      <c r="BR287" s="143"/>
      <c r="BS287" s="125"/>
      <c r="BT287" s="242"/>
      <c r="BU287" s="242"/>
      <c r="BV287" s="242"/>
      <c r="BW287" s="243"/>
      <c r="BX287" s="243"/>
    </row>
    <row r="288" spans="1:76" x14ac:dyDescent="0.25">
      <c r="K288" s="270"/>
      <c r="V288" s="275"/>
      <c r="W288" s="276"/>
    </row>
    <row r="289" spans="11:11" x14ac:dyDescent="0.25">
      <c r="K289" s="270"/>
    </row>
    <row r="290" spans="11:11" x14ac:dyDescent="0.25">
      <c r="K290" s="270"/>
    </row>
    <row r="291" spans="11:11" x14ac:dyDescent="0.25">
      <c r="K291" s="270"/>
    </row>
    <row r="292" spans="11:11" x14ac:dyDescent="0.25">
      <c r="K292" s="270"/>
    </row>
    <row r="293" spans="11:11" x14ac:dyDescent="0.25">
      <c r="K293" s="270"/>
    </row>
    <row r="294" spans="11:11" x14ac:dyDescent="0.25">
      <c r="K294" s="270"/>
    </row>
    <row r="295" spans="11:11" x14ac:dyDescent="0.25">
      <c r="K295" s="270"/>
    </row>
    <row r="296" spans="11:11" x14ac:dyDescent="0.25">
      <c r="K296" s="270"/>
    </row>
    <row r="297" spans="11:11" x14ac:dyDescent="0.25">
      <c r="K297" s="270"/>
    </row>
    <row r="298" spans="11:11" x14ac:dyDescent="0.25">
      <c r="K298" s="270"/>
    </row>
    <row r="299" spans="11:11" x14ac:dyDescent="0.25">
      <c r="K299" s="270"/>
    </row>
    <row r="300" spans="11:11" x14ac:dyDescent="0.25">
      <c r="K300" s="270"/>
    </row>
    <row r="301" spans="11:11" x14ac:dyDescent="0.25">
      <c r="K301" s="270"/>
    </row>
    <row r="302" spans="11:11" x14ac:dyDescent="0.25">
      <c r="K302" s="270"/>
    </row>
    <row r="303" spans="11:11" x14ac:dyDescent="0.25">
      <c r="K303" s="270"/>
    </row>
    <row r="304" spans="11:11" x14ac:dyDescent="0.25">
      <c r="K304" s="270"/>
    </row>
    <row r="305" spans="11:11" x14ac:dyDescent="0.25">
      <c r="K305" s="270"/>
    </row>
    <row r="306" spans="11:11" x14ac:dyDescent="0.25">
      <c r="K306" s="270"/>
    </row>
    <row r="307" spans="11:11" x14ac:dyDescent="0.25">
      <c r="K307" s="270"/>
    </row>
    <row r="308" spans="11:11" x14ac:dyDescent="0.25">
      <c r="K308" s="270"/>
    </row>
    <row r="309" spans="11:11" x14ac:dyDescent="0.25">
      <c r="K309" s="270"/>
    </row>
    <row r="310" spans="11:11" x14ac:dyDescent="0.25">
      <c r="K310" s="270"/>
    </row>
    <row r="311" spans="11:11" x14ac:dyDescent="0.25">
      <c r="K311" s="270"/>
    </row>
    <row r="312" spans="11:11" x14ac:dyDescent="0.25">
      <c r="K312" s="270"/>
    </row>
    <row r="313" spans="11:11" x14ac:dyDescent="0.25">
      <c r="K313" s="270"/>
    </row>
    <row r="314" spans="11:11" x14ac:dyDescent="0.25">
      <c r="K314" s="270"/>
    </row>
    <row r="315" spans="11:11" x14ac:dyDescent="0.25">
      <c r="K315" s="270"/>
    </row>
    <row r="316" spans="11:11" x14ac:dyDescent="0.25">
      <c r="K316" s="270"/>
    </row>
    <row r="317" spans="11:11" x14ac:dyDescent="0.25">
      <c r="K317" s="270"/>
    </row>
    <row r="318" spans="11:11" x14ac:dyDescent="0.25">
      <c r="K318" s="270"/>
    </row>
    <row r="319" spans="11:11" x14ac:dyDescent="0.25">
      <c r="K319" s="270"/>
    </row>
    <row r="320" spans="11:11" x14ac:dyDescent="0.25">
      <c r="K320" s="270"/>
    </row>
    <row r="321" spans="11:11" x14ac:dyDescent="0.25">
      <c r="K321" s="270"/>
    </row>
    <row r="322" spans="11:11" x14ac:dyDescent="0.25">
      <c r="K322" s="270"/>
    </row>
    <row r="323" spans="11:11" x14ac:dyDescent="0.25">
      <c r="K323" s="270"/>
    </row>
    <row r="324" spans="11:11" x14ac:dyDescent="0.25">
      <c r="K324" s="270"/>
    </row>
    <row r="325" spans="11:11" x14ac:dyDescent="0.25">
      <c r="K325" s="270"/>
    </row>
    <row r="326" spans="11:11" x14ac:dyDescent="0.25">
      <c r="K326" s="270"/>
    </row>
    <row r="327" spans="11:11" x14ac:dyDescent="0.25">
      <c r="K327" s="270"/>
    </row>
    <row r="328" spans="11:11" x14ac:dyDescent="0.25">
      <c r="K328" s="270"/>
    </row>
    <row r="329" spans="11:11" x14ac:dyDescent="0.25">
      <c r="K329" s="270"/>
    </row>
    <row r="330" spans="11:11" x14ac:dyDescent="0.25">
      <c r="K330" s="270"/>
    </row>
    <row r="331" spans="11:11" x14ac:dyDescent="0.25">
      <c r="K331" s="270"/>
    </row>
    <row r="332" spans="11:11" x14ac:dyDescent="0.25">
      <c r="K332" s="270"/>
    </row>
    <row r="333" spans="11:11" x14ac:dyDescent="0.25">
      <c r="K333" s="270"/>
    </row>
    <row r="334" spans="11:11" x14ac:dyDescent="0.25">
      <c r="K334" s="270"/>
    </row>
    <row r="335" spans="11:11" x14ac:dyDescent="0.25">
      <c r="K335" s="270"/>
    </row>
    <row r="336" spans="11:11" x14ac:dyDescent="0.25">
      <c r="K336" s="270"/>
    </row>
    <row r="337" spans="11:11" x14ac:dyDescent="0.25">
      <c r="K337" s="270"/>
    </row>
    <row r="338" spans="11:11" x14ac:dyDescent="0.25">
      <c r="K338" s="270"/>
    </row>
    <row r="339" spans="11:11" x14ac:dyDescent="0.25">
      <c r="K339" s="270"/>
    </row>
    <row r="340" spans="11:11" x14ac:dyDescent="0.25">
      <c r="K340" s="270"/>
    </row>
    <row r="341" spans="11:11" x14ac:dyDescent="0.25">
      <c r="K341" s="270"/>
    </row>
    <row r="342" spans="11:11" x14ac:dyDescent="0.25">
      <c r="K342" s="270"/>
    </row>
    <row r="343" spans="11:11" x14ac:dyDescent="0.25">
      <c r="K343" s="270"/>
    </row>
    <row r="344" spans="11:11" x14ac:dyDescent="0.25">
      <c r="K344" s="270"/>
    </row>
    <row r="345" spans="11:11" x14ac:dyDescent="0.25">
      <c r="K345" s="270"/>
    </row>
    <row r="346" spans="11:11" x14ac:dyDescent="0.25">
      <c r="K346" s="270"/>
    </row>
    <row r="347" spans="11:11" x14ac:dyDescent="0.25">
      <c r="K347" s="270"/>
    </row>
    <row r="348" spans="11:11" x14ac:dyDescent="0.25">
      <c r="K348" s="270"/>
    </row>
    <row r="349" spans="11:11" x14ac:dyDescent="0.25">
      <c r="K349" s="270"/>
    </row>
    <row r="350" spans="11:11" x14ac:dyDescent="0.25">
      <c r="K350" s="270"/>
    </row>
    <row r="351" spans="11:11" x14ac:dyDescent="0.25">
      <c r="K351" s="270"/>
    </row>
    <row r="352" spans="11:11" x14ac:dyDescent="0.25">
      <c r="K352" s="270"/>
    </row>
    <row r="353" spans="11:11" x14ac:dyDescent="0.25">
      <c r="K353" s="270"/>
    </row>
    <row r="354" spans="11:11" x14ac:dyDescent="0.25">
      <c r="K354" s="270"/>
    </row>
    <row r="355" spans="11:11" x14ac:dyDescent="0.25">
      <c r="K355" s="270"/>
    </row>
    <row r="356" spans="11:11" x14ac:dyDescent="0.25">
      <c r="K356" s="270"/>
    </row>
    <row r="357" spans="11:11" x14ac:dyDescent="0.25">
      <c r="K357" s="270"/>
    </row>
    <row r="358" spans="11:11" x14ac:dyDescent="0.25">
      <c r="K358" s="270"/>
    </row>
    <row r="359" spans="11:11" x14ac:dyDescent="0.25">
      <c r="K359" s="270"/>
    </row>
    <row r="360" spans="11:11" x14ac:dyDescent="0.25">
      <c r="K360" s="270"/>
    </row>
    <row r="361" spans="11:11" x14ac:dyDescent="0.25">
      <c r="K361" s="270"/>
    </row>
    <row r="362" spans="11:11" x14ac:dyDescent="0.25">
      <c r="K362" s="270"/>
    </row>
    <row r="363" spans="11:11" x14ac:dyDescent="0.25">
      <c r="K363" s="270"/>
    </row>
    <row r="364" spans="11:11" x14ac:dyDescent="0.25">
      <c r="K364" s="270"/>
    </row>
    <row r="365" spans="11:11" x14ac:dyDescent="0.25">
      <c r="K365" s="270"/>
    </row>
    <row r="366" spans="11:11" x14ac:dyDescent="0.25">
      <c r="K366" s="270"/>
    </row>
    <row r="367" spans="11:11" x14ac:dyDescent="0.25">
      <c r="K367" s="270"/>
    </row>
    <row r="368" spans="11:11" x14ac:dyDescent="0.25">
      <c r="K368" s="270"/>
    </row>
    <row r="369" spans="11:11" x14ac:dyDescent="0.25">
      <c r="K369" s="270"/>
    </row>
    <row r="370" spans="11:11" x14ac:dyDescent="0.25">
      <c r="K370" s="270"/>
    </row>
    <row r="371" spans="11:11" x14ac:dyDescent="0.25">
      <c r="K371" s="270"/>
    </row>
    <row r="372" spans="11:11" x14ac:dyDescent="0.25">
      <c r="K372" s="270"/>
    </row>
    <row r="373" spans="11:11" x14ac:dyDescent="0.25">
      <c r="K373" s="270"/>
    </row>
    <row r="374" spans="11:11" x14ac:dyDescent="0.25">
      <c r="K374" s="270"/>
    </row>
    <row r="375" spans="11:11" x14ac:dyDescent="0.25">
      <c r="K375" s="270"/>
    </row>
    <row r="376" spans="11:11" x14ac:dyDescent="0.25">
      <c r="K376" s="270"/>
    </row>
    <row r="377" spans="11:11" x14ac:dyDescent="0.25">
      <c r="K377" s="270"/>
    </row>
    <row r="378" spans="11:11" x14ac:dyDescent="0.25">
      <c r="K378" s="270"/>
    </row>
    <row r="379" spans="11:11" x14ac:dyDescent="0.25">
      <c r="K379" s="270"/>
    </row>
    <row r="380" spans="11:11" x14ac:dyDescent="0.25">
      <c r="K380" s="270"/>
    </row>
    <row r="381" spans="11:11" x14ac:dyDescent="0.25">
      <c r="K381" s="270"/>
    </row>
    <row r="382" spans="11:11" x14ac:dyDescent="0.25">
      <c r="K382" s="270"/>
    </row>
    <row r="383" spans="11:11" x14ac:dyDescent="0.25">
      <c r="K383" s="270"/>
    </row>
    <row r="384" spans="11:11" x14ac:dyDescent="0.25">
      <c r="K384" s="270"/>
    </row>
    <row r="385" spans="11:11" x14ac:dyDescent="0.25">
      <c r="K385" s="270"/>
    </row>
    <row r="386" spans="11:11" x14ac:dyDescent="0.25">
      <c r="K386" s="270"/>
    </row>
    <row r="387" spans="11:11" x14ac:dyDescent="0.25">
      <c r="K387" s="270"/>
    </row>
    <row r="388" spans="11:11" x14ac:dyDescent="0.25">
      <c r="K388" s="270"/>
    </row>
    <row r="389" spans="11:11" x14ac:dyDescent="0.25">
      <c r="K389" s="270"/>
    </row>
    <row r="390" spans="11:11" x14ac:dyDescent="0.25">
      <c r="K390" s="270"/>
    </row>
    <row r="391" spans="11:11" x14ac:dyDescent="0.25">
      <c r="K391" s="270"/>
    </row>
    <row r="392" spans="11:11" x14ac:dyDescent="0.25">
      <c r="K392" s="270"/>
    </row>
    <row r="393" spans="11:11" x14ac:dyDescent="0.25">
      <c r="K393" s="270"/>
    </row>
    <row r="394" spans="11:11" x14ac:dyDescent="0.25">
      <c r="K394" s="270"/>
    </row>
    <row r="395" spans="11:11" x14ac:dyDescent="0.25">
      <c r="K395" s="270"/>
    </row>
    <row r="396" spans="11:11" x14ac:dyDescent="0.25">
      <c r="K396" s="270"/>
    </row>
    <row r="397" spans="11:11" x14ac:dyDescent="0.25">
      <c r="K397" s="270"/>
    </row>
    <row r="398" spans="11:11" x14ac:dyDescent="0.25">
      <c r="K398" s="270"/>
    </row>
    <row r="399" spans="11:11" x14ac:dyDescent="0.25">
      <c r="K399" s="270"/>
    </row>
    <row r="400" spans="11:11" x14ac:dyDescent="0.25">
      <c r="K400" s="270"/>
    </row>
    <row r="401" spans="11:11" x14ac:dyDescent="0.25">
      <c r="K401" s="270"/>
    </row>
    <row r="402" spans="11:11" x14ac:dyDescent="0.25">
      <c r="K402" s="270"/>
    </row>
    <row r="403" spans="11:11" x14ac:dyDescent="0.25">
      <c r="K403" s="270"/>
    </row>
    <row r="404" spans="11:11" x14ac:dyDescent="0.25">
      <c r="K404" s="270"/>
    </row>
    <row r="405" spans="11:11" x14ac:dyDescent="0.25">
      <c r="K405" s="270"/>
    </row>
  </sheetData>
  <autoFilter ref="A1:EC279">
    <filterColumn colId="5">
      <filters>
        <filter val="DIRECTA"/>
      </filters>
    </filterColumn>
    <filterColumn colId="94" showButton="0"/>
  </autoFilter>
  <dataConsolidate/>
  <mergeCells count="14">
    <mergeCell ref="DB14:DB16"/>
    <mergeCell ref="CQ1:CR1"/>
    <mergeCell ref="DB2:DB4"/>
    <mergeCell ref="DB5:DB7"/>
    <mergeCell ref="DB8:DB10"/>
    <mergeCell ref="DB11:DB13"/>
    <mergeCell ref="DB100:DB101"/>
    <mergeCell ref="DB102:DB104"/>
    <mergeCell ref="DB17:DB32"/>
    <mergeCell ref="DB33:DB35"/>
    <mergeCell ref="DB36:DB38"/>
    <mergeCell ref="DB39:DB90"/>
    <mergeCell ref="DB94:DB95"/>
    <mergeCell ref="DB98:DB99"/>
  </mergeCells>
  <conditionalFormatting sqref="Q2 Q98 Q101 Q57:Q58 Q73:Q74">
    <cfRule type="containsText" dxfId="466" priority="491" operator="containsText" text="TERMINADO">
      <formula>NOT(ISERROR(SEARCH("TERMINADO",Q2)))</formula>
    </cfRule>
  </conditionalFormatting>
  <conditionalFormatting sqref="Q2 Q98 Q101 Q57:Q58 Q73:Q74">
    <cfRule type="cellIs" dxfId="465" priority="490" operator="equal">
      <formula>"DESIERTA"</formula>
    </cfRule>
  </conditionalFormatting>
  <conditionalFormatting sqref="R2 R33:R34 R39 R98 R101 R57:R58 R73:R74 R41">
    <cfRule type="containsText" dxfId="464" priority="489" operator="containsText" text="LIQUIDADO">
      <formula>NOT(ISERROR(SEARCH("LIQUIDADO",R2)))</formula>
    </cfRule>
  </conditionalFormatting>
  <conditionalFormatting sqref="AQ2:AT2 AQ57:AT58">
    <cfRule type="containsText" dxfId="463" priority="487" operator="containsText" text="NA">
      <formula>NOT(ISERROR(SEARCH("NA",AQ2)))</formula>
    </cfRule>
    <cfRule type="containsText" dxfId="462" priority="488" operator="containsText" text="N.A">
      <formula>NOT(ISERROR(SEARCH("N.A",AQ2)))</formula>
    </cfRule>
  </conditionalFormatting>
  <conditionalFormatting sqref="AQ3:AT3">
    <cfRule type="containsText" dxfId="461" priority="485" operator="containsText" text="NA">
      <formula>NOT(ISERROR(SEARCH("NA",AQ3)))</formula>
    </cfRule>
    <cfRule type="containsText" dxfId="460" priority="486" operator="containsText" text="N.A">
      <formula>NOT(ISERROR(SEARCH("N.A",AQ3)))</formula>
    </cfRule>
  </conditionalFormatting>
  <conditionalFormatting sqref="AQ4:AT4">
    <cfRule type="containsText" dxfId="459" priority="483" operator="containsText" text="NA">
      <formula>NOT(ISERROR(SEARCH("NA",AQ4)))</formula>
    </cfRule>
    <cfRule type="containsText" dxfId="458" priority="484" operator="containsText" text="N.A">
      <formula>NOT(ISERROR(SEARCH("N.A",AQ4)))</formula>
    </cfRule>
  </conditionalFormatting>
  <conditionalFormatting sqref="AQ5:AT5 AQ8:AT8 AQ11:AT11 AQ14:AT14 AQ17:AT17 AQ33:AT33 AQ92:AT92 AQ100:AT100 AQ105:AT105 AQ39:AT41">
    <cfRule type="containsText" dxfId="457" priority="478" operator="containsText" text="NA">
      <formula>NOT(ISERROR(SEARCH("NA",AQ5)))</formula>
    </cfRule>
    <cfRule type="containsText" dxfId="456" priority="479" operator="containsText" text="N.A">
      <formula>NOT(ISERROR(SEARCH("N.A",AQ5)))</formula>
    </cfRule>
  </conditionalFormatting>
  <conditionalFormatting sqref="AQ6:AT6 AQ9:AT9 AQ12:AT12 AQ15:AT15 AQ18:AT21 AQ34:AT34 AQ98:AT98 AQ101:AT101 AQ23:AT23 AQ26:AT29">
    <cfRule type="containsText" dxfId="455" priority="476" operator="containsText" text="NA">
      <formula>NOT(ISERROR(SEARCH("NA",AQ6)))</formula>
    </cfRule>
    <cfRule type="containsText" dxfId="454" priority="477" operator="containsText" text="N.A">
      <formula>NOT(ISERROR(SEARCH("N.A",AQ6)))</formula>
    </cfRule>
  </conditionalFormatting>
  <conditionalFormatting sqref="AQ7:AT7 AQ10:AT10 AQ13:AT13 AQ16:AT16 AQ32:AT32 AQ38:AT38 AQ90:AT90 AQ99:AT99">
    <cfRule type="containsText" dxfId="453" priority="474" operator="containsText" text="NA">
      <formula>NOT(ISERROR(SEARCH("NA",AQ7)))</formula>
    </cfRule>
    <cfRule type="containsText" dxfId="452" priority="475" operator="containsText" text="N.A">
      <formula>NOT(ISERROR(SEARCH("N.A",AQ7)))</formula>
    </cfRule>
  </conditionalFormatting>
  <conditionalFormatting sqref="Q5:Q6 Q13:Q15 Q17 Q10 Q32:Q34 Q39">
    <cfRule type="containsText" dxfId="451" priority="482" operator="containsText" text="TERMINADO">
      <formula>NOT(ISERROR(SEARCH("TERMINADO",Q5)))</formula>
    </cfRule>
  </conditionalFormatting>
  <conditionalFormatting sqref="Q5:Q6 Q13:Q15 Q17 Q10 Q32:Q34 Q39">
    <cfRule type="cellIs" dxfId="450" priority="481" operator="equal">
      <formula>"DESIERTA"</formula>
    </cfRule>
  </conditionalFormatting>
  <conditionalFormatting sqref="R5:R6 R13:R15 R17 R10">
    <cfRule type="containsText" dxfId="449" priority="480" operator="containsText" text="LIQUIDADO">
      <formula>NOT(ISERROR(SEARCH("LIQUIDADO",R5)))</formula>
    </cfRule>
  </conditionalFormatting>
  <conditionalFormatting sqref="Q11">
    <cfRule type="containsText" dxfId="448" priority="473" operator="containsText" text="TERMINADO">
      <formula>NOT(ISERROR(SEARCH("TERMINADO",Q11)))</formula>
    </cfRule>
  </conditionalFormatting>
  <conditionalFormatting sqref="Q11">
    <cfRule type="cellIs" dxfId="447" priority="472" operator="equal">
      <formula>"DESIERTA"</formula>
    </cfRule>
  </conditionalFormatting>
  <conditionalFormatting sqref="R11">
    <cfRule type="containsText" dxfId="446" priority="471" operator="containsText" text="LIQUIDADO">
      <formula>NOT(ISERROR(SEARCH("LIQUIDADO",R11)))</formula>
    </cfRule>
  </conditionalFormatting>
  <conditionalFormatting sqref="Q16">
    <cfRule type="containsText" dxfId="445" priority="470" operator="containsText" text="TERMINADO">
      <formula>NOT(ISERROR(SEARCH("TERMINADO",Q16)))</formula>
    </cfRule>
  </conditionalFormatting>
  <conditionalFormatting sqref="Q16">
    <cfRule type="cellIs" dxfId="444" priority="469" operator="equal">
      <formula>"DESIERTA"</formula>
    </cfRule>
  </conditionalFormatting>
  <conditionalFormatting sqref="R16">
    <cfRule type="containsText" dxfId="443" priority="468" operator="containsText" text="LIQUIDADO">
      <formula>NOT(ISERROR(SEARCH("LIQUIDADO",R16)))</formula>
    </cfRule>
  </conditionalFormatting>
  <conditionalFormatting sqref="AQ75:AT75">
    <cfRule type="containsText" dxfId="442" priority="439" operator="containsText" text="NA">
      <formula>NOT(ISERROR(SEARCH("NA",AQ75)))</formula>
    </cfRule>
    <cfRule type="containsText" dxfId="441" priority="440" operator="containsText" text="N.A">
      <formula>NOT(ISERROR(SEARCH("N.A",AQ75)))</formula>
    </cfRule>
  </conditionalFormatting>
  <conditionalFormatting sqref="Q4">
    <cfRule type="containsText" dxfId="440" priority="467" operator="containsText" text="TERMINADO">
      <formula>NOT(ISERROR(SEARCH("TERMINADO",Q4)))</formula>
    </cfRule>
  </conditionalFormatting>
  <conditionalFormatting sqref="Q4">
    <cfRule type="cellIs" dxfId="439" priority="466" operator="equal">
      <formula>"DESIERTA"</formula>
    </cfRule>
  </conditionalFormatting>
  <conditionalFormatting sqref="R4">
    <cfRule type="containsText" dxfId="438" priority="465" operator="containsText" text="LIQUIDADO">
      <formula>NOT(ISERROR(SEARCH("LIQUIDADO",R4)))</formula>
    </cfRule>
  </conditionalFormatting>
  <conditionalFormatting sqref="Q8">
    <cfRule type="containsText" dxfId="437" priority="464" operator="containsText" text="TERMINADO">
      <formula>NOT(ISERROR(SEARCH("TERMINADO",Q8)))</formula>
    </cfRule>
  </conditionalFormatting>
  <conditionalFormatting sqref="Q8">
    <cfRule type="cellIs" dxfId="436" priority="463" operator="equal">
      <formula>"DESIERTA"</formula>
    </cfRule>
  </conditionalFormatting>
  <conditionalFormatting sqref="R8">
    <cfRule type="containsText" dxfId="435" priority="462" operator="containsText" text="LIQUIDADO">
      <formula>NOT(ISERROR(SEARCH("LIQUIDADO",R8)))</formula>
    </cfRule>
  </conditionalFormatting>
  <conditionalFormatting sqref="Q18:Q20 Q23 Q26:Q29">
    <cfRule type="containsText" dxfId="434" priority="461" operator="containsText" text="TERMINADO">
      <formula>NOT(ISERROR(SEARCH("TERMINADO",Q18)))</formula>
    </cfRule>
  </conditionalFormatting>
  <conditionalFormatting sqref="Q18:Q20 Q23 Q26:Q29">
    <cfRule type="cellIs" dxfId="433" priority="460" operator="equal">
      <formula>"DESIERTA"</formula>
    </cfRule>
  </conditionalFormatting>
  <conditionalFormatting sqref="R18:R20 R23 R26:R29 R31">
    <cfRule type="containsText" dxfId="432" priority="459" operator="containsText" text="LIQUIDADO">
      <formula>NOT(ISERROR(SEARCH("LIQUIDADO",R18)))</formula>
    </cfRule>
  </conditionalFormatting>
  <conditionalFormatting sqref="Q3">
    <cfRule type="containsText" dxfId="431" priority="458" operator="containsText" text="TERMINADO">
      <formula>NOT(ISERROR(SEARCH("TERMINADO",Q3)))</formula>
    </cfRule>
  </conditionalFormatting>
  <conditionalFormatting sqref="Q3">
    <cfRule type="cellIs" dxfId="430" priority="457" operator="equal">
      <formula>"DESIERTA"</formula>
    </cfRule>
  </conditionalFormatting>
  <conditionalFormatting sqref="R3">
    <cfRule type="containsText" dxfId="429" priority="456" operator="containsText" text="LIQUIDADO">
      <formula>NOT(ISERROR(SEARCH("LIQUIDADO",R3)))</formula>
    </cfRule>
  </conditionalFormatting>
  <conditionalFormatting sqref="Q22">
    <cfRule type="containsText" dxfId="428" priority="455" operator="containsText" text="TERMINADO">
      <formula>NOT(ISERROR(SEARCH("TERMINADO",Q22)))</formula>
    </cfRule>
  </conditionalFormatting>
  <conditionalFormatting sqref="Q22">
    <cfRule type="cellIs" dxfId="427" priority="454" operator="equal">
      <formula>"DESIERTA"</formula>
    </cfRule>
  </conditionalFormatting>
  <conditionalFormatting sqref="R22">
    <cfRule type="containsText" dxfId="426" priority="453" operator="containsText" text="LIQUIDADO">
      <formula>NOT(ISERROR(SEARCH("LIQUIDADO",R22)))</formula>
    </cfRule>
  </conditionalFormatting>
  <conditionalFormatting sqref="AQ22:AT22">
    <cfRule type="containsText" dxfId="425" priority="451" operator="containsText" text="NA">
      <formula>NOT(ISERROR(SEARCH("NA",AQ22)))</formula>
    </cfRule>
    <cfRule type="containsText" dxfId="424" priority="452" operator="containsText" text="N.A">
      <formula>NOT(ISERROR(SEARCH("N.A",AQ22)))</formula>
    </cfRule>
  </conditionalFormatting>
  <conditionalFormatting sqref="Q25">
    <cfRule type="containsText" dxfId="423" priority="450" operator="containsText" text="TERMINADO">
      <formula>NOT(ISERROR(SEARCH("TERMINADO",Q25)))</formula>
    </cfRule>
  </conditionalFormatting>
  <conditionalFormatting sqref="Q25">
    <cfRule type="cellIs" dxfId="422" priority="449" operator="equal">
      <formula>"DESIERTA"</formula>
    </cfRule>
  </conditionalFormatting>
  <conditionalFormatting sqref="R25">
    <cfRule type="containsText" dxfId="421" priority="448" operator="containsText" text="LIQUIDADO">
      <formula>NOT(ISERROR(SEARCH("LIQUIDADO",R25)))</formula>
    </cfRule>
  </conditionalFormatting>
  <conditionalFormatting sqref="AQ25:AT25">
    <cfRule type="containsText" dxfId="420" priority="446" operator="containsText" text="NA">
      <formula>NOT(ISERROR(SEARCH("NA",AQ25)))</formula>
    </cfRule>
    <cfRule type="containsText" dxfId="419" priority="447" operator="containsText" text="N.A">
      <formula>NOT(ISERROR(SEARCH("N.A",AQ25)))</formula>
    </cfRule>
  </conditionalFormatting>
  <conditionalFormatting sqref="Q38">
    <cfRule type="containsText" dxfId="418" priority="445" operator="containsText" text="TERMINADO">
      <formula>NOT(ISERROR(SEARCH("TERMINADO",Q38)))</formula>
    </cfRule>
  </conditionalFormatting>
  <conditionalFormatting sqref="Q38">
    <cfRule type="cellIs" dxfId="417" priority="444" operator="equal">
      <formula>"DESIERTA"</formula>
    </cfRule>
  </conditionalFormatting>
  <conditionalFormatting sqref="Q90 Q92">
    <cfRule type="containsText" dxfId="416" priority="443" operator="containsText" text="TERMINADO">
      <formula>NOT(ISERROR(SEARCH("TERMINADO",Q90)))</formula>
    </cfRule>
  </conditionalFormatting>
  <conditionalFormatting sqref="Q90 Q92">
    <cfRule type="cellIs" dxfId="415" priority="442" operator="equal">
      <formula>"DESIERTA"</formula>
    </cfRule>
  </conditionalFormatting>
  <conditionalFormatting sqref="R90 R92">
    <cfRule type="containsText" dxfId="414" priority="441" operator="containsText" text="LIQUIDADO">
      <formula>NOT(ISERROR(SEARCH("LIQUIDADO",R90)))</formula>
    </cfRule>
  </conditionalFormatting>
  <conditionalFormatting sqref="AQ79:AT79">
    <cfRule type="containsText" dxfId="413" priority="434" operator="containsText" text="NA">
      <formula>NOT(ISERROR(SEARCH("NA",AQ79)))</formula>
    </cfRule>
    <cfRule type="containsText" dxfId="412" priority="435" operator="containsText" text="N.A">
      <formula>NOT(ISERROR(SEARCH("N.A",AQ79)))</formula>
    </cfRule>
  </conditionalFormatting>
  <conditionalFormatting sqref="Q81">
    <cfRule type="containsText" dxfId="411" priority="438" operator="containsText" text="TERMINADO">
      <formula>NOT(ISERROR(SEARCH("TERMINADO",Q81)))</formula>
    </cfRule>
  </conditionalFormatting>
  <conditionalFormatting sqref="Q81">
    <cfRule type="cellIs" dxfId="410" priority="437" operator="equal">
      <formula>"DESIERTA"</formula>
    </cfRule>
  </conditionalFormatting>
  <conditionalFormatting sqref="R81">
    <cfRule type="containsText" dxfId="409" priority="436" operator="containsText" text="LIQUIDADO">
      <formula>NOT(ISERROR(SEARCH("LIQUIDADO",R81)))</formula>
    </cfRule>
  </conditionalFormatting>
  <conditionalFormatting sqref="AQ77:AT77">
    <cfRule type="containsText" dxfId="408" priority="430" operator="containsText" text="NA">
      <formula>NOT(ISERROR(SEARCH("NA",AQ77)))</formula>
    </cfRule>
    <cfRule type="containsText" dxfId="407" priority="431" operator="containsText" text="N.A">
      <formula>NOT(ISERROR(SEARCH("N.A",AQ77)))</formula>
    </cfRule>
  </conditionalFormatting>
  <conditionalFormatting sqref="AQ76:AT76">
    <cfRule type="containsText" dxfId="406" priority="432" operator="containsText" text="NA">
      <formula>NOT(ISERROR(SEARCH("NA",AQ76)))</formula>
    </cfRule>
    <cfRule type="containsText" dxfId="405" priority="433" operator="containsText" text="N.A">
      <formula>NOT(ISERROR(SEARCH("N.A",AQ76)))</formula>
    </cfRule>
  </conditionalFormatting>
  <conditionalFormatting sqref="Q7">
    <cfRule type="containsText" dxfId="404" priority="429" operator="containsText" text="TERMINADO">
      <formula>NOT(ISERROR(SEARCH("TERMINADO",Q7)))</formula>
    </cfRule>
  </conditionalFormatting>
  <conditionalFormatting sqref="Q7">
    <cfRule type="cellIs" dxfId="403" priority="428" operator="equal">
      <formula>"DESIERTA"</formula>
    </cfRule>
  </conditionalFormatting>
  <conditionalFormatting sqref="R7">
    <cfRule type="containsText" dxfId="402" priority="427" operator="containsText" text="LIQUIDADO">
      <formula>NOT(ISERROR(SEARCH("LIQUIDADO",R7)))</formula>
    </cfRule>
  </conditionalFormatting>
  <conditionalFormatting sqref="Q12">
    <cfRule type="containsText" dxfId="401" priority="426" operator="containsText" text="TERMINADO">
      <formula>NOT(ISERROR(SEARCH("TERMINADO",Q12)))</formula>
    </cfRule>
  </conditionalFormatting>
  <conditionalFormatting sqref="Q12">
    <cfRule type="cellIs" dxfId="400" priority="425" operator="equal">
      <formula>"DESIERTA"</formula>
    </cfRule>
  </conditionalFormatting>
  <conditionalFormatting sqref="R12">
    <cfRule type="containsText" dxfId="399" priority="424" operator="containsText" text="LIQUIDADO">
      <formula>NOT(ISERROR(SEARCH("LIQUIDADO",R12)))</formula>
    </cfRule>
  </conditionalFormatting>
  <conditionalFormatting sqref="Q24">
    <cfRule type="containsText" dxfId="398" priority="423" operator="containsText" text="TERMINADO">
      <formula>NOT(ISERROR(SEARCH("TERMINADO",Q24)))</formula>
    </cfRule>
  </conditionalFormatting>
  <conditionalFormatting sqref="Q24">
    <cfRule type="cellIs" dxfId="397" priority="422" operator="equal">
      <formula>"DESIERTA"</formula>
    </cfRule>
  </conditionalFormatting>
  <conditionalFormatting sqref="R24">
    <cfRule type="containsText" dxfId="396" priority="421" operator="containsText" text="LIQUIDADO">
      <formula>NOT(ISERROR(SEARCH("LIQUIDADO",R24)))</formula>
    </cfRule>
  </conditionalFormatting>
  <conditionalFormatting sqref="AQ24:AT24">
    <cfRule type="containsText" dxfId="395" priority="419" operator="containsText" text="NA">
      <formula>NOT(ISERROR(SEARCH("NA",AQ24)))</formula>
    </cfRule>
    <cfRule type="containsText" dxfId="394" priority="420" operator="containsText" text="N.A">
      <formula>NOT(ISERROR(SEARCH("N.A",AQ24)))</formula>
    </cfRule>
  </conditionalFormatting>
  <conditionalFormatting sqref="AQ30:AT30">
    <cfRule type="containsText" dxfId="393" priority="417" operator="containsText" text="NA">
      <formula>NOT(ISERROR(SEARCH("NA",AQ30)))</formula>
    </cfRule>
    <cfRule type="containsText" dxfId="392" priority="418" operator="containsText" text="N.A">
      <formula>NOT(ISERROR(SEARCH("N.A",AQ30)))</formula>
    </cfRule>
  </conditionalFormatting>
  <conditionalFormatting sqref="Q30">
    <cfRule type="containsText" dxfId="391" priority="416" operator="containsText" text="TERMINADO">
      <formula>NOT(ISERROR(SEARCH("TERMINADO",Q30)))</formula>
    </cfRule>
  </conditionalFormatting>
  <conditionalFormatting sqref="Q30">
    <cfRule type="cellIs" dxfId="390" priority="415" operator="equal">
      <formula>"DESIERTA"</formula>
    </cfRule>
  </conditionalFormatting>
  <conditionalFormatting sqref="R30">
    <cfRule type="containsText" dxfId="389" priority="414" operator="containsText" text="LIQUIDADO">
      <formula>NOT(ISERROR(SEARCH("LIQUIDADO",R30)))</formula>
    </cfRule>
  </conditionalFormatting>
  <conditionalFormatting sqref="Q31">
    <cfRule type="containsText" dxfId="388" priority="413" operator="containsText" text="TERMINADO">
      <formula>NOT(ISERROR(SEARCH("TERMINADO",Q31)))</formula>
    </cfRule>
  </conditionalFormatting>
  <conditionalFormatting sqref="Q31">
    <cfRule type="cellIs" dxfId="387" priority="412" operator="equal">
      <formula>"DESIERTA"</formula>
    </cfRule>
  </conditionalFormatting>
  <conditionalFormatting sqref="AQ35:AT35">
    <cfRule type="containsText" dxfId="386" priority="410" operator="containsText" text="NA">
      <formula>NOT(ISERROR(SEARCH("NA",AQ35)))</formula>
    </cfRule>
    <cfRule type="containsText" dxfId="385" priority="411" operator="containsText" text="N.A">
      <formula>NOT(ISERROR(SEARCH("N.A",AQ35)))</formula>
    </cfRule>
  </conditionalFormatting>
  <conditionalFormatting sqref="Q35:Q37">
    <cfRule type="containsText" dxfId="384" priority="409" operator="containsText" text="TERMINADO">
      <formula>NOT(ISERROR(SEARCH("TERMINADO",Q35)))</formula>
    </cfRule>
  </conditionalFormatting>
  <conditionalFormatting sqref="Q35:Q37">
    <cfRule type="cellIs" dxfId="383" priority="408" operator="equal">
      <formula>"DESIERTA"</formula>
    </cfRule>
  </conditionalFormatting>
  <conditionalFormatting sqref="R35">
    <cfRule type="containsText" dxfId="382" priority="407" operator="containsText" text="LIQUIDADO">
      <formula>NOT(ISERROR(SEARCH("LIQUIDADO",R35)))</formula>
    </cfRule>
  </conditionalFormatting>
  <conditionalFormatting sqref="AQ36:AT36">
    <cfRule type="containsText" dxfId="381" priority="405" operator="containsText" text="NA">
      <formula>NOT(ISERROR(SEARCH("NA",AQ36)))</formula>
    </cfRule>
    <cfRule type="containsText" dxfId="380" priority="406" operator="containsText" text="N.A">
      <formula>NOT(ISERROR(SEARCH("N.A",AQ36)))</formula>
    </cfRule>
  </conditionalFormatting>
  <conditionalFormatting sqref="R36">
    <cfRule type="containsText" dxfId="379" priority="404" operator="containsText" text="LIQUIDADO">
      <formula>NOT(ISERROR(SEARCH("LIQUIDADO",R36)))</formula>
    </cfRule>
  </conditionalFormatting>
  <conditionalFormatting sqref="AQ37:AT37">
    <cfRule type="containsText" dxfId="378" priority="402" operator="containsText" text="NA">
      <formula>NOT(ISERROR(SEARCH("NA",AQ37)))</formula>
    </cfRule>
    <cfRule type="containsText" dxfId="377" priority="403" operator="containsText" text="N.A">
      <formula>NOT(ISERROR(SEARCH("N.A",AQ37)))</formula>
    </cfRule>
  </conditionalFormatting>
  <conditionalFormatting sqref="AQ94:AT94">
    <cfRule type="containsText" dxfId="376" priority="400" operator="containsText" text="NA">
      <formula>NOT(ISERROR(SEARCH("NA",AQ94)))</formula>
    </cfRule>
    <cfRule type="containsText" dxfId="375" priority="401" operator="containsText" text="N.A">
      <formula>NOT(ISERROR(SEARCH("N.A",AQ94)))</formula>
    </cfRule>
  </conditionalFormatting>
  <conditionalFormatting sqref="Q9">
    <cfRule type="containsText" dxfId="374" priority="399" operator="containsText" text="TERMINADO">
      <formula>NOT(ISERROR(SEARCH("TERMINADO",Q9)))</formula>
    </cfRule>
  </conditionalFormatting>
  <conditionalFormatting sqref="Q9">
    <cfRule type="cellIs" dxfId="373" priority="398" operator="equal">
      <formula>"DESIERTA"</formula>
    </cfRule>
  </conditionalFormatting>
  <conditionalFormatting sqref="R9">
    <cfRule type="containsText" dxfId="372" priority="397" operator="containsText" text="LIQUIDADO">
      <formula>NOT(ISERROR(SEARCH("LIQUIDADO",R9)))</formula>
    </cfRule>
  </conditionalFormatting>
  <conditionalFormatting sqref="Q21">
    <cfRule type="containsText" dxfId="371" priority="396" operator="containsText" text="TERMINADO">
      <formula>NOT(ISERROR(SEARCH("TERMINADO",Q21)))</formula>
    </cfRule>
  </conditionalFormatting>
  <conditionalFormatting sqref="Q21">
    <cfRule type="cellIs" dxfId="370" priority="395" operator="equal">
      <formula>"DESIERTA"</formula>
    </cfRule>
  </conditionalFormatting>
  <conditionalFormatting sqref="R21">
    <cfRule type="containsText" dxfId="369" priority="394" operator="containsText" text="LIQUIDADO">
      <formula>NOT(ISERROR(SEARCH("LIQUIDADO",R21)))</formula>
    </cfRule>
  </conditionalFormatting>
  <conditionalFormatting sqref="AQ78:AT78">
    <cfRule type="containsText" dxfId="368" priority="389" operator="containsText" text="NA">
      <formula>NOT(ISERROR(SEARCH("NA",AQ78)))</formula>
    </cfRule>
    <cfRule type="containsText" dxfId="367" priority="390" operator="containsText" text="N.A">
      <formula>NOT(ISERROR(SEARCH("N.A",AQ78)))</formula>
    </cfRule>
  </conditionalFormatting>
  <conditionalFormatting sqref="Q78">
    <cfRule type="containsText" dxfId="366" priority="393" operator="containsText" text="TERMINADO">
      <formula>NOT(ISERROR(SEARCH("TERMINADO",Q78)))</formula>
    </cfRule>
  </conditionalFormatting>
  <conditionalFormatting sqref="Q78">
    <cfRule type="cellIs" dxfId="365" priority="392" operator="equal">
      <formula>"DESIERTA"</formula>
    </cfRule>
  </conditionalFormatting>
  <conditionalFormatting sqref="R78">
    <cfRule type="containsText" dxfId="364" priority="391" operator="containsText" text="LIQUIDADO">
      <formula>NOT(ISERROR(SEARCH("LIQUIDADO",R78)))</formula>
    </cfRule>
  </conditionalFormatting>
  <conditionalFormatting sqref="Q41">
    <cfRule type="containsText" dxfId="363" priority="388" operator="containsText" text="TERMINADO">
      <formula>NOT(ISERROR(SEARCH("TERMINADO",Q41)))</formula>
    </cfRule>
  </conditionalFormatting>
  <conditionalFormatting sqref="Q41">
    <cfRule type="cellIs" dxfId="362" priority="387" operator="equal">
      <formula>"DESIERTA"</formula>
    </cfRule>
  </conditionalFormatting>
  <conditionalFormatting sqref="Q76">
    <cfRule type="containsText" dxfId="361" priority="386" operator="containsText" text="TERMINADO">
      <formula>NOT(ISERROR(SEARCH("TERMINADO",Q76)))</formula>
    </cfRule>
  </conditionalFormatting>
  <conditionalFormatting sqref="Q76">
    <cfRule type="cellIs" dxfId="360" priority="385" operator="equal">
      <formula>"DESIERTA"</formula>
    </cfRule>
  </conditionalFormatting>
  <conditionalFormatting sqref="R76">
    <cfRule type="containsText" dxfId="359" priority="384" operator="containsText" text="LIQUIDADO">
      <formula>NOT(ISERROR(SEARCH("LIQUIDADO",R76)))</formula>
    </cfRule>
  </conditionalFormatting>
  <conditionalFormatting sqref="Q77">
    <cfRule type="containsText" dxfId="358" priority="383" operator="containsText" text="TERMINADO">
      <formula>NOT(ISERROR(SEARCH("TERMINADO",Q77)))</formula>
    </cfRule>
  </conditionalFormatting>
  <conditionalFormatting sqref="Q77">
    <cfRule type="cellIs" dxfId="357" priority="382" operator="equal">
      <formula>"DESIERTA"</formula>
    </cfRule>
  </conditionalFormatting>
  <conditionalFormatting sqref="R77">
    <cfRule type="containsText" dxfId="356" priority="381" operator="containsText" text="LIQUIDADO">
      <formula>NOT(ISERROR(SEARCH("LIQUIDADO",R77)))</formula>
    </cfRule>
  </conditionalFormatting>
  <conditionalFormatting sqref="R32">
    <cfRule type="containsText" dxfId="355" priority="380" operator="containsText" text="LIQUIDADO">
      <formula>NOT(ISERROR(SEARCH("LIQUIDADO",R32)))</formula>
    </cfRule>
  </conditionalFormatting>
  <conditionalFormatting sqref="AQ72:AT72">
    <cfRule type="containsText" dxfId="354" priority="378" operator="containsText" text="NA">
      <formula>NOT(ISERROR(SEARCH("NA",AQ72)))</formula>
    </cfRule>
    <cfRule type="containsText" dxfId="353" priority="379" operator="containsText" text="N.A">
      <formula>NOT(ISERROR(SEARCH("N.A",AQ72)))</formula>
    </cfRule>
  </conditionalFormatting>
  <conditionalFormatting sqref="R38">
    <cfRule type="containsText" dxfId="352" priority="377" operator="containsText" text="TERMINADO">
      <formula>NOT(ISERROR(SEARCH("TERMINADO",R38)))</formula>
    </cfRule>
  </conditionalFormatting>
  <conditionalFormatting sqref="R38">
    <cfRule type="cellIs" dxfId="351" priority="376" operator="equal">
      <formula>"DESIERTA"</formula>
    </cfRule>
  </conditionalFormatting>
  <conditionalFormatting sqref="R52">
    <cfRule type="containsText" dxfId="350" priority="375" operator="containsText" text="LIQUIDADO">
      <formula>NOT(ISERROR(SEARCH("LIQUIDADO",R52)))</formula>
    </cfRule>
  </conditionalFormatting>
  <conditionalFormatting sqref="AQ52:AT52">
    <cfRule type="containsText" dxfId="349" priority="373" operator="containsText" text="NA">
      <formula>NOT(ISERROR(SEARCH("NA",AQ52)))</formula>
    </cfRule>
    <cfRule type="containsText" dxfId="348" priority="374" operator="containsText" text="N.A">
      <formula>NOT(ISERROR(SEARCH("N.A",AQ52)))</formula>
    </cfRule>
  </conditionalFormatting>
  <conditionalFormatting sqref="Q52">
    <cfRule type="containsText" dxfId="347" priority="372" operator="containsText" text="TERMINADO">
      <formula>NOT(ISERROR(SEARCH("TERMINADO",Q52)))</formula>
    </cfRule>
  </conditionalFormatting>
  <conditionalFormatting sqref="Q52">
    <cfRule type="cellIs" dxfId="346" priority="371" operator="equal">
      <formula>"DESIERTA"</formula>
    </cfRule>
  </conditionalFormatting>
  <conditionalFormatting sqref="Q42">
    <cfRule type="containsText" dxfId="345" priority="364" operator="containsText" text="TERMINADO">
      <formula>NOT(ISERROR(SEARCH("TERMINADO",Q42)))</formula>
    </cfRule>
  </conditionalFormatting>
  <conditionalFormatting sqref="Q42">
    <cfRule type="cellIs" dxfId="344" priority="363" operator="equal">
      <formula>"DESIERTA"</formula>
    </cfRule>
  </conditionalFormatting>
  <conditionalFormatting sqref="R47:R48">
    <cfRule type="containsText" dxfId="343" priority="370" operator="containsText" text="LIQUIDADO">
      <formula>NOT(ISERROR(SEARCH("LIQUIDADO",R47)))</formula>
    </cfRule>
  </conditionalFormatting>
  <conditionalFormatting sqref="AQ48:AT48">
    <cfRule type="containsText" dxfId="342" priority="368" operator="containsText" text="NA">
      <formula>NOT(ISERROR(SEARCH("NA",AQ48)))</formula>
    </cfRule>
    <cfRule type="containsText" dxfId="341" priority="369" operator="containsText" text="N.A">
      <formula>NOT(ISERROR(SEARCH("N.A",AQ48)))</formula>
    </cfRule>
  </conditionalFormatting>
  <conditionalFormatting sqref="AQ47:AT47">
    <cfRule type="containsText" dxfId="340" priority="366" operator="containsText" text="NA">
      <formula>NOT(ISERROR(SEARCH("NA",AQ47)))</formula>
    </cfRule>
    <cfRule type="containsText" dxfId="339" priority="367" operator="containsText" text="N.A">
      <formula>NOT(ISERROR(SEARCH("N.A",AQ47)))</formula>
    </cfRule>
  </conditionalFormatting>
  <conditionalFormatting sqref="R42">
    <cfRule type="containsText" dxfId="338" priority="365" operator="containsText" text="LIQUIDADO">
      <formula>NOT(ISERROR(SEARCH("LIQUIDADO",R42)))</formula>
    </cfRule>
  </conditionalFormatting>
  <conditionalFormatting sqref="AQ42:AT42">
    <cfRule type="containsText" dxfId="337" priority="361" operator="containsText" text="NA">
      <formula>NOT(ISERROR(SEARCH("NA",AQ42)))</formula>
    </cfRule>
    <cfRule type="containsText" dxfId="336" priority="362" operator="containsText" text="N.A">
      <formula>NOT(ISERROR(SEARCH("N.A",AQ42)))</formula>
    </cfRule>
  </conditionalFormatting>
  <conditionalFormatting sqref="Q43 Q46">
    <cfRule type="containsText" dxfId="335" priority="359" operator="containsText" text="TERMINADO">
      <formula>NOT(ISERROR(SEARCH("TERMINADO",Q43)))</formula>
    </cfRule>
  </conditionalFormatting>
  <conditionalFormatting sqref="Q43 Q46">
    <cfRule type="cellIs" dxfId="334" priority="358" operator="equal">
      <formula>"DESIERTA"</formula>
    </cfRule>
  </conditionalFormatting>
  <conditionalFormatting sqref="R43 R46">
    <cfRule type="containsText" dxfId="333" priority="360" operator="containsText" text="LIQUIDADO">
      <formula>NOT(ISERROR(SEARCH("LIQUIDADO",R43)))</formula>
    </cfRule>
  </conditionalFormatting>
  <conditionalFormatting sqref="AQ43:AT43">
    <cfRule type="containsText" dxfId="332" priority="356" operator="containsText" text="NA">
      <formula>NOT(ISERROR(SEARCH("NA",AQ43)))</formula>
    </cfRule>
    <cfRule type="containsText" dxfId="331" priority="357" operator="containsText" text="N.A">
      <formula>NOT(ISERROR(SEARCH("N.A",AQ43)))</formula>
    </cfRule>
  </conditionalFormatting>
  <conditionalFormatting sqref="Q47">
    <cfRule type="containsText" dxfId="330" priority="355" operator="containsText" text="TERMINADO">
      <formula>NOT(ISERROR(SEARCH("TERMINADO",Q47)))</formula>
    </cfRule>
  </conditionalFormatting>
  <conditionalFormatting sqref="Q47">
    <cfRule type="cellIs" dxfId="329" priority="354" operator="equal">
      <formula>"DESIERTA"</formula>
    </cfRule>
  </conditionalFormatting>
  <conditionalFormatting sqref="Q48">
    <cfRule type="containsText" dxfId="328" priority="353" operator="containsText" text="TERMINADO">
      <formula>NOT(ISERROR(SEARCH("TERMINADO",Q48)))</formula>
    </cfRule>
  </conditionalFormatting>
  <conditionalFormatting sqref="Q48">
    <cfRule type="cellIs" dxfId="327" priority="352" operator="equal">
      <formula>"DESIERTA"</formula>
    </cfRule>
  </conditionalFormatting>
  <conditionalFormatting sqref="AQ74:AT74">
    <cfRule type="containsText" dxfId="326" priority="350" operator="containsText" text="NA">
      <formula>NOT(ISERROR(SEARCH("NA",AQ74)))</formula>
    </cfRule>
    <cfRule type="containsText" dxfId="325" priority="351" operator="containsText" text="N.A">
      <formula>NOT(ISERROR(SEARCH("N.A",AQ74)))</formula>
    </cfRule>
  </conditionalFormatting>
  <conditionalFormatting sqref="AQ73:AT73">
    <cfRule type="containsText" dxfId="324" priority="348" operator="containsText" text="NA">
      <formula>NOT(ISERROR(SEARCH("NA",AQ73)))</formula>
    </cfRule>
    <cfRule type="containsText" dxfId="323" priority="349" operator="containsText" text="N.A">
      <formula>NOT(ISERROR(SEARCH("N.A",AQ73)))</formula>
    </cfRule>
  </conditionalFormatting>
  <conditionalFormatting sqref="Q80">
    <cfRule type="containsText" dxfId="322" priority="347" operator="containsText" text="TERMINADO">
      <formula>NOT(ISERROR(SEARCH("TERMINADO",Q80)))</formula>
    </cfRule>
  </conditionalFormatting>
  <conditionalFormatting sqref="Q80">
    <cfRule type="cellIs" dxfId="321" priority="346" operator="equal">
      <formula>"DESIERTA"</formula>
    </cfRule>
  </conditionalFormatting>
  <conditionalFormatting sqref="R80">
    <cfRule type="containsText" dxfId="320" priority="345" operator="containsText" text="LIQUIDADO">
      <formula>NOT(ISERROR(SEARCH("LIQUIDADO",R80)))</formula>
    </cfRule>
  </conditionalFormatting>
  <conditionalFormatting sqref="AQ80:AT80">
    <cfRule type="containsText" dxfId="319" priority="343" operator="containsText" text="NA">
      <formula>NOT(ISERROR(SEARCH("NA",AQ80)))</formula>
    </cfRule>
    <cfRule type="containsText" dxfId="318" priority="344" operator="containsText" text="N.A">
      <formula>NOT(ISERROR(SEARCH("N.A",AQ80)))</formula>
    </cfRule>
  </conditionalFormatting>
  <conditionalFormatting sqref="AQ93:AR93 AT93">
    <cfRule type="containsText" dxfId="317" priority="341" operator="containsText" text="NA">
      <formula>NOT(ISERROR(SEARCH("NA",AQ93)))</formula>
    </cfRule>
    <cfRule type="containsText" dxfId="316" priority="342" operator="containsText" text="N.A">
      <formula>NOT(ISERROR(SEARCH("N.A",AQ93)))</formula>
    </cfRule>
  </conditionalFormatting>
  <conditionalFormatting sqref="AQ81:AT81">
    <cfRule type="containsText" dxfId="315" priority="339" operator="containsText" text="NA">
      <formula>NOT(ISERROR(SEARCH("NA",AQ81)))</formula>
    </cfRule>
    <cfRule type="containsText" dxfId="314" priority="340" operator="containsText" text="N.A">
      <formula>NOT(ISERROR(SEARCH("N.A",AQ81)))</formula>
    </cfRule>
  </conditionalFormatting>
  <conditionalFormatting sqref="AQ97:AT97">
    <cfRule type="containsText" dxfId="313" priority="337" operator="containsText" text="NA">
      <formula>NOT(ISERROR(SEARCH("NA",AQ97)))</formula>
    </cfRule>
    <cfRule type="containsText" dxfId="312" priority="338" operator="containsText" text="N.A">
      <formula>NOT(ISERROR(SEARCH("N.A",AQ97)))</formula>
    </cfRule>
  </conditionalFormatting>
  <conditionalFormatting sqref="Q97">
    <cfRule type="containsText" dxfId="311" priority="336" operator="containsText" text="TERMINADO">
      <formula>NOT(ISERROR(SEARCH("TERMINADO",Q97)))</formula>
    </cfRule>
  </conditionalFormatting>
  <conditionalFormatting sqref="Q97">
    <cfRule type="cellIs" dxfId="310" priority="335" operator="equal">
      <formula>"DESIERTA"</formula>
    </cfRule>
  </conditionalFormatting>
  <conditionalFormatting sqref="R97">
    <cfRule type="containsText" dxfId="309" priority="334" operator="containsText" text="LIQUIDADO">
      <formula>NOT(ISERROR(SEARCH("LIQUIDADO",R97)))</formula>
    </cfRule>
  </conditionalFormatting>
  <conditionalFormatting sqref="Q100">
    <cfRule type="containsText" dxfId="308" priority="330" operator="containsText" text="TERMINADO">
      <formula>NOT(ISERROR(SEARCH("TERMINADO",Q100)))</formula>
    </cfRule>
  </conditionalFormatting>
  <conditionalFormatting sqref="Q100">
    <cfRule type="cellIs" dxfId="307" priority="329" operator="equal">
      <formula>"DESIERTA"</formula>
    </cfRule>
  </conditionalFormatting>
  <conditionalFormatting sqref="Q99">
    <cfRule type="containsText" dxfId="306" priority="333" operator="containsText" text="TERMINADO">
      <formula>NOT(ISERROR(SEARCH("TERMINADO",Q99)))</formula>
    </cfRule>
  </conditionalFormatting>
  <conditionalFormatting sqref="Q99">
    <cfRule type="cellIs" dxfId="305" priority="332" operator="equal">
      <formula>"DESIERTA"</formula>
    </cfRule>
  </conditionalFormatting>
  <conditionalFormatting sqref="R99">
    <cfRule type="containsText" dxfId="304" priority="331" operator="containsText" text="LIQUIDADO">
      <formula>NOT(ISERROR(SEARCH("LIQUIDADO",R99)))</formula>
    </cfRule>
  </conditionalFormatting>
  <conditionalFormatting sqref="R100">
    <cfRule type="containsText" dxfId="303" priority="328" operator="containsText" text="LIQUIDADO">
      <formula>NOT(ISERROR(SEARCH("LIQUIDADO",R100)))</formula>
    </cfRule>
  </conditionalFormatting>
  <conditionalFormatting sqref="R37">
    <cfRule type="containsText" dxfId="302" priority="327" operator="containsText" text="LIQUIDADO">
      <formula>NOT(ISERROR(SEARCH("LIQUIDADO",R37)))</formula>
    </cfRule>
  </conditionalFormatting>
  <conditionalFormatting sqref="AQ102:AT102">
    <cfRule type="containsText" dxfId="301" priority="325" operator="containsText" text="NA">
      <formula>NOT(ISERROR(SEARCH("NA",AQ102)))</formula>
    </cfRule>
    <cfRule type="containsText" dxfId="300" priority="326" operator="containsText" text="N.A">
      <formula>NOT(ISERROR(SEARCH("N.A",AQ102)))</formula>
    </cfRule>
  </conditionalFormatting>
  <conditionalFormatting sqref="AQ104:AT104">
    <cfRule type="containsText" dxfId="299" priority="323" operator="containsText" text="NA">
      <formula>NOT(ISERROR(SEARCH("NA",AQ104)))</formula>
    </cfRule>
    <cfRule type="containsText" dxfId="298" priority="324" operator="containsText" text="N.A">
      <formula>NOT(ISERROR(SEARCH("N.A",AQ104)))</formula>
    </cfRule>
  </conditionalFormatting>
  <conditionalFormatting sqref="Q104">
    <cfRule type="containsText" dxfId="297" priority="322" operator="containsText" text="TERMINADO">
      <formula>NOT(ISERROR(SEARCH("TERMINADO",Q104)))</formula>
    </cfRule>
  </conditionalFormatting>
  <conditionalFormatting sqref="Q104">
    <cfRule type="cellIs" dxfId="296" priority="321" operator="equal">
      <formula>"DESIERTA"</formula>
    </cfRule>
  </conditionalFormatting>
  <conditionalFormatting sqref="R104">
    <cfRule type="containsText" dxfId="295" priority="320" operator="containsText" text="LIQUIDADO">
      <formula>NOT(ISERROR(SEARCH("LIQUIDADO",R104)))</formula>
    </cfRule>
  </conditionalFormatting>
  <conditionalFormatting sqref="R53">
    <cfRule type="containsText" dxfId="294" priority="319" operator="containsText" text="LIQUIDADO">
      <formula>NOT(ISERROR(SEARCH("LIQUIDADO",R53)))</formula>
    </cfRule>
  </conditionalFormatting>
  <conditionalFormatting sqref="AQ53:AT53">
    <cfRule type="containsText" dxfId="293" priority="317" operator="containsText" text="NA">
      <formula>NOT(ISERROR(SEARCH("NA",AQ53)))</formula>
    </cfRule>
    <cfRule type="containsText" dxfId="292" priority="318" operator="containsText" text="N.A">
      <formula>NOT(ISERROR(SEARCH("N.A",AQ53)))</formula>
    </cfRule>
  </conditionalFormatting>
  <conditionalFormatting sqref="Q53">
    <cfRule type="containsText" dxfId="291" priority="316" operator="containsText" text="TERMINADO">
      <formula>NOT(ISERROR(SEARCH("TERMINADO",Q53)))</formula>
    </cfRule>
  </conditionalFormatting>
  <conditionalFormatting sqref="Q53">
    <cfRule type="cellIs" dxfId="290" priority="315" operator="equal">
      <formula>"DESIERTA"</formula>
    </cfRule>
  </conditionalFormatting>
  <conditionalFormatting sqref="AQ91:AT91">
    <cfRule type="containsText" dxfId="289" priority="313" operator="containsText" text="NA">
      <formula>NOT(ISERROR(SEARCH("NA",AQ91)))</formula>
    </cfRule>
    <cfRule type="containsText" dxfId="288" priority="314" operator="containsText" text="N.A">
      <formula>NOT(ISERROR(SEARCH("N.A",AQ91)))</formula>
    </cfRule>
  </conditionalFormatting>
  <conditionalFormatting sqref="R91">
    <cfRule type="containsText" dxfId="287" priority="312" operator="containsText" text="LIQUIDADO">
      <formula>NOT(ISERROR(SEARCH("LIQUIDADO",R91)))</formula>
    </cfRule>
  </conditionalFormatting>
  <conditionalFormatting sqref="S5:V5 X5 Z5:AN5">
    <cfRule type="containsText" dxfId="286" priority="310" operator="containsText" text="LIQUIDADO">
      <formula>NOT(ISERROR(SEARCH("LIQUIDADO",S5)))</formula>
    </cfRule>
  </conditionalFormatting>
  <conditionalFormatting sqref="Q89">
    <cfRule type="containsText" dxfId="285" priority="309" operator="containsText" text="TERMINADO">
      <formula>NOT(ISERROR(SEARCH("TERMINADO",Q89)))</formula>
    </cfRule>
  </conditionalFormatting>
  <conditionalFormatting sqref="Q89">
    <cfRule type="cellIs" dxfId="284" priority="308" operator="equal">
      <formula>"DESIERTA"</formula>
    </cfRule>
  </conditionalFormatting>
  <conditionalFormatting sqref="R89">
    <cfRule type="containsText" dxfId="283" priority="307" operator="containsText" text="LIQUIDADO">
      <formula>NOT(ISERROR(SEARCH("LIQUIDADO",R89)))</formula>
    </cfRule>
  </conditionalFormatting>
  <conditionalFormatting sqref="Q96">
    <cfRule type="containsText" dxfId="282" priority="306" operator="containsText" text="TERMINADO">
      <formula>NOT(ISERROR(SEARCH("TERMINADO",Q96)))</formula>
    </cfRule>
  </conditionalFormatting>
  <conditionalFormatting sqref="Q96">
    <cfRule type="cellIs" dxfId="281" priority="305" operator="equal">
      <formula>"DESIERTA"</formula>
    </cfRule>
  </conditionalFormatting>
  <conditionalFormatting sqref="R96">
    <cfRule type="containsText" dxfId="280" priority="304" operator="containsText" text="LIQUIDADO">
      <formula>NOT(ISERROR(SEARCH("LIQUIDADO",R96)))</formula>
    </cfRule>
  </conditionalFormatting>
  <conditionalFormatting sqref="AQ96:AT96">
    <cfRule type="containsText" dxfId="279" priority="302" operator="containsText" text="NA">
      <formula>NOT(ISERROR(SEARCH("NA",AQ96)))</formula>
    </cfRule>
    <cfRule type="containsText" dxfId="278" priority="303" operator="containsText" text="N.A">
      <formula>NOT(ISERROR(SEARCH("N.A",AQ96)))</formula>
    </cfRule>
  </conditionalFormatting>
  <conditionalFormatting sqref="AQ46:AT46">
    <cfRule type="containsText" dxfId="277" priority="300" operator="containsText" text="NA">
      <formula>NOT(ISERROR(SEARCH("NA",AQ46)))</formula>
    </cfRule>
    <cfRule type="containsText" dxfId="276" priority="301" operator="containsText" text="N.A">
      <formula>NOT(ISERROR(SEARCH("N.A",AQ46)))</formula>
    </cfRule>
  </conditionalFormatting>
  <conditionalFormatting sqref="AT44">
    <cfRule type="containsText" dxfId="275" priority="298" operator="containsText" text="NA">
      <formula>NOT(ISERROR(SEARCH("NA",AT44)))</formula>
    </cfRule>
    <cfRule type="containsText" dxfId="274" priority="299" operator="containsText" text="N.A">
      <formula>NOT(ISERROR(SEARCH("N.A",AT44)))</formula>
    </cfRule>
  </conditionalFormatting>
  <conditionalFormatting sqref="Q44">
    <cfRule type="containsText" dxfId="273" priority="297" operator="containsText" text="TERMINADO">
      <formula>NOT(ISERROR(SEARCH("TERMINADO",Q44)))</formula>
    </cfRule>
  </conditionalFormatting>
  <conditionalFormatting sqref="Q44">
    <cfRule type="cellIs" dxfId="272" priority="296" operator="equal">
      <formula>"DESIERTA"</formula>
    </cfRule>
  </conditionalFormatting>
  <conditionalFormatting sqref="R44">
    <cfRule type="containsText" dxfId="271" priority="295" operator="containsText" text="LIQUIDADO">
      <formula>NOT(ISERROR(SEARCH("LIQUIDADO",R44)))</formula>
    </cfRule>
  </conditionalFormatting>
  <conditionalFormatting sqref="AQ44">
    <cfRule type="containsText" dxfId="270" priority="293" operator="containsText" text="NA">
      <formula>NOT(ISERROR(SEARCH("NA",AQ44)))</formula>
    </cfRule>
    <cfRule type="containsText" dxfId="269" priority="294" operator="containsText" text="N.A">
      <formula>NOT(ISERROR(SEARCH("N.A",AQ44)))</formula>
    </cfRule>
  </conditionalFormatting>
  <conditionalFormatting sqref="AR44">
    <cfRule type="containsText" dxfId="268" priority="291" operator="containsText" text="NA">
      <formula>NOT(ISERROR(SEARCH("NA",AR44)))</formula>
    </cfRule>
    <cfRule type="containsText" dxfId="267" priority="292" operator="containsText" text="N.A">
      <formula>NOT(ISERROR(SEARCH("N.A",AR44)))</formula>
    </cfRule>
  </conditionalFormatting>
  <conditionalFormatting sqref="AS44">
    <cfRule type="containsText" dxfId="266" priority="289" operator="containsText" text="NA">
      <formula>NOT(ISERROR(SEARCH("NA",AS44)))</formula>
    </cfRule>
    <cfRule type="containsText" dxfId="265" priority="290" operator="containsText" text="N.A">
      <formula>NOT(ISERROR(SEARCH("N.A",AS44)))</formula>
    </cfRule>
  </conditionalFormatting>
  <conditionalFormatting sqref="AT45">
    <cfRule type="containsText" dxfId="264" priority="287" operator="containsText" text="NA">
      <formula>NOT(ISERROR(SEARCH("NA",AT45)))</formula>
    </cfRule>
    <cfRule type="containsText" dxfId="263" priority="288" operator="containsText" text="N.A">
      <formula>NOT(ISERROR(SEARCH("N.A",AT45)))</formula>
    </cfRule>
  </conditionalFormatting>
  <conditionalFormatting sqref="Q45">
    <cfRule type="containsText" dxfId="262" priority="286" operator="containsText" text="TERMINADO">
      <formula>NOT(ISERROR(SEARCH("TERMINADO",Q45)))</formula>
    </cfRule>
  </conditionalFormatting>
  <conditionalFormatting sqref="Q45">
    <cfRule type="cellIs" dxfId="261" priority="285" operator="equal">
      <formula>"DESIERTA"</formula>
    </cfRule>
  </conditionalFormatting>
  <conditionalFormatting sqref="R45">
    <cfRule type="containsText" dxfId="260" priority="284" operator="containsText" text="LIQUIDADO">
      <formula>NOT(ISERROR(SEARCH("LIQUIDADO",R45)))</formula>
    </cfRule>
  </conditionalFormatting>
  <conditionalFormatting sqref="AQ45">
    <cfRule type="containsText" dxfId="259" priority="282" operator="containsText" text="NA">
      <formula>NOT(ISERROR(SEARCH("NA",AQ45)))</formula>
    </cfRule>
    <cfRule type="containsText" dxfId="258" priority="283" operator="containsText" text="N.A">
      <formula>NOT(ISERROR(SEARCH("N.A",AQ45)))</formula>
    </cfRule>
  </conditionalFormatting>
  <conditionalFormatting sqref="AR45">
    <cfRule type="containsText" dxfId="257" priority="280" operator="containsText" text="NA">
      <formula>NOT(ISERROR(SEARCH("NA",AR45)))</formula>
    </cfRule>
    <cfRule type="containsText" dxfId="256" priority="281" operator="containsText" text="N.A">
      <formula>NOT(ISERROR(SEARCH("N.A",AR45)))</formula>
    </cfRule>
  </conditionalFormatting>
  <conditionalFormatting sqref="AS45">
    <cfRule type="containsText" dxfId="255" priority="278" operator="containsText" text="NA">
      <formula>NOT(ISERROR(SEARCH("NA",AS45)))</formula>
    </cfRule>
    <cfRule type="containsText" dxfId="254" priority="279" operator="containsText" text="N.A">
      <formula>NOT(ISERROR(SEARCH("N.A",AS45)))</formula>
    </cfRule>
  </conditionalFormatting>
  <conditionalFormatting sqref="Q50">
    <cfRule type="containsText" dxfId="253" priority="277" operator="containsText" text="TERMINADO">
      <formula>NOT(ISERROR(SEARCH("TERMINADO",Q50)))</formula>
    </cfRule>
  </conditionalFormatting>
  <conditionalFormatting sqref="Q50">
    <cfRule type="cellIs" dxfId="252" priority="276" operator="equal">
      <formula>"DESIERTA"</formula>
    </cfRule>
  </conditionalFormatting>
  <conditionalFormatting sqref="R50">
    <cfRule type="containsText" dxfId="251" priority="275" operator="containsText" text="LIQUIDADO">
      <formula>NOT(ISERROR(SEARCH("LIQUIDADO",R50)))</formula>
    </cfRule>
  </conditionalFormatting>
  <conditionalFormatting sqref="AT50">
    <cfRule type="containsText" dxfId="250" priority="273" operator="containsText" text="NA">
      <formula>NOT(ISERROR(SEARCH("NA",AT50)))</formula>
    </cfRule>
    <cfRule type="containsText" dxfId="249" priority="274" operator="containsText" text="N.A">
      <formula>NOT(ISERROR(SEARCH("N.A",AT50)))</formula>
    </cfRule>
  </conditionalFormatting>
  <conditionalFormatting sqref="AQ50">
    <cfRule type="containsText" dxfId="248" priority="271" operator="containsText" text="NA">
      <formula>NOT(ISERROR(SEARCH("NA",AQ50)))</formula>
    </cfRule>
    <cfRule type="containsText" dxfId="247" priority="272" operator="containsText" text="N.A">
      <formula>NOT(ISERROR(SEARCH("N.A",AQ50)))</formula>
    </cfRule>
  </conditionalFormatting>
  <conditionalFormatting sqref="AR50">
    <cfRule type="containsText" dxfId="246" priority="269" operator="containsText" text="NA">
      <formula>NOT(ISERROR(SEARCH("NA",AR50)))</formula>
    </cfRule>
    <cfRule type="containsText" dxfId="245" priority="270" operator="containsText" text="N.A">
      <formula>NOT(ISERROR(SEARCH("N.A",AR50)))</formula>
    </cfRule>
  </conditionalFormatting>
  <conditionalFormatting sqref="AS50">
    <cfRule type="containsText" dxfId="244" priority="267" operator="containsText" text="NA">
      <formula>NOT(ISERROR(SEARCH("NA",AS50)))</formula>
    </cfRule>
    <cfRule type="containsText" dxfId="243" priority="268" operator="containsText" text="N.A">
      <formula>NOT(ISERROR(SEARCH("N.A",AS50)))</formula>
    </cfRule>
  </conditionalFormatting>
  <conditionalFormatting sqref="Q51">
    <cfRule type="containsText" dxfId="242" priority="266" operator="containsText" text="TERMINADO">
      <formula>NOT(ISERROR(SEARCH("TERMINADO",Q51)))</formula>
    </cfRule>
  </conditionalFormatting>
  <conditionalFormatting sqref="Q51">
    <cfRule type="cellIs" dxfId="241" priority="265" operator="equal">
      <formula>"DESIERTA"</formula>
    </cfRule>
  </conditionalFormatting>
  <conditionalFormatting sqref="R51">
    <cfRule type="containsText" dxfId="240" priority="264" operator="containsText" text="LIQUIDADO">
      <formula>NOT(ISERROR(SEARCH("LIQUIDADO",R51)))</formula>
    </cfRule>
  </conditionalFormatting>
  <conditionalFormatting sqref="AQ51:AT51">
    <cfRule type="containsText" dxfId="239" priority="262" operator="containsText" text="NA">
      <formula>NOT(ISERROR(SEARCH("NA",AQ51)))</formula>
    </cfRule>
    <cfRule type="containsText" dxfId="238" priority="263" operator="containsText" text="N.A">
      <formula>NOT(ISERROR(SEARCH("N.A",AQ51)))</formula>
    </cfRule>
  </conditionalFormatting>
  <conditionalFormatting sqref="AQ55:AT55">
    <cfRule type="containsText" dxfId="237" priority="260" operator="containsText" text="NA">
      <formula>NOT(ISERROR(SEARCH("NA",AQ55)))</formula>
    </cfRule>
    <cfRule type="containsText" dxfId="236" priority="261" operator="containsText" text="N.A">
      <formula>NOT(ISERROR(SEARCH("N.A",AQ55)))</formula>
    </cfRule>
  </conditionalFormatting>
  <conditionalFormatting sqref="Q55">
    <cfRule type="containsText" dxfId="235" priority="259" operator="containsText" text="TERMINADO">
      <formula>NOT(ISERROR(SEARCH("TERMINADO",Q55)))</formula>
    </cfRule>
  </conditionalFormatting>
  <conditionalFormatting sqref="Q55">
    <cfRule type="cellIs" dxfId="234" priority="258" operator="equal">
      <formula>"DESIERTA"</formula>
    </cfRule>
  </conditionalFormatting>
  <conditionalFormatting sqref="R55">
    <cfRule type="containsText" dxfId="233" priority="257" operator="containsText" text="LIQUIDADO">
      <formula>NOT(ISERROR(SEARCH("LIQUIDADO",R55)))</formula>
    </cfRule>
  </conditionalFormatting>
  <conditionalFormatting sqref="Q56">
    <cfRule type="containsText" dxfId="232" priority="256" operator="containsText" text="TERMINADO">
      <formula>NOT(ISERROR(SEARCH("TERMINADO",Q56)))</formula>
    </cfRule>
  </conditionalFormatting>
  <conditionalFormatting sqref="Q56">
    <cfRule type="cellIs" dxfId="231" priority="255" operator="equal">
      <formula>"DESIERTA"</formula>
    </cfRule>
  </conditionalFormatting>
  <conditionalFormatting sqref="R56">
    <cfRule type="containsText" dxfId="230" priority="254" operator="containsText" text="LIQUIDADO">
      <formula>NOT(ISERROR(SEARCH("LIQUIDADO",R56)))</formula>
    </cfRule>
  </conditionalFormatting>
  <conditionalFormatting sqref="AQ56:AT56">
    <cfRule type="containsText" dxfId="229" priority="252" operator="containsText" text="NA">
      <formula>NOT(ISERROR(SEARCH("NA",AQ56)))</formula>
    </cfRule>
    <cfRule type="containsText" dxfId="228" priority="253" operator="containsText" text="N.A">
      <formula>NOT(ISERROR(SEARCH("N.A",AQ56)))</formula>
    </cfRule>
  </conditionalFormatting>
  <conditionalFormatting sqref="AQ83:AT83">
    <cfRule type="containsText" dxfId="227" priority="250" operator="containsText" text="NA">
      <formula>NOT(ISERROR(SEARCH("NA",AQ83)))</formula>
    </cfRule>
    <cfRule type="containsText" dxfId="226" priority="251" operator="containsText" text="N.A">
      <formula>NOT(ISERROR(SEARCH("N.A",AQ83)))</formula>
    </cfRule>
  </conditionalFormatting>
  <conditionalFormatting sqref="AQ84:AT84">
    <cfRule type="containsText" dxfId="225" priority="248" operator="containsText" text="NA">
      <formula>NOT(ISERROR(SEARCH("NA",AQ84)))</formula>
    </cfRule>
    <cfRule type="containsText" dxfId="224" priority="249" operator="containsText" text="N.A">
      <formula>NOT(ISERROR(SEARCH("N.A",AQ84)))</formula>
    </cfRule>
  </conditionalFormatting>
  <conditionalFormatting sqref="AQ89:AT89">
    <cfRule type="containsText" dxfId="223" priority="246" operator="containsText" text="NA">
      <formula>NOT(ISERROR(SEARCH("NA",AQ89)))</formula>
    </cfRule>
    <cfRule type="containsText" dxfId="222" priority="247" operator="containsText" text="N.A">
      <formula>NOT(ISERROR(SEARCH("N.A",AQ89)))</formula>
    </cfRule>
  </conditionalFormatting>
  <conditionalFormatting sqref="Q107">
    <cfRule type="containsText" dxfId="221" priority="245" operator="containsText" text="TERMINADO">
      <formula>NOT(ISERROR(SEARCH("TERMINADO",Q107)))</formula>
    </cfRule>
  </conditionalFormatting>
  <conditionalFormatting sqref="Q107">
    <cfRule type="cellIs" dxfId="220" priority="244" operator="equal">
      <formula>"DESIERTA"</formula>
    </cfRule>
  </conditionalFormatting>
  <conditionalFormatting sqref="R107">
    <cfRule type="containsText" dxfId="219" priority="243" operator="containsText" text="LIQUIDADO">
      <formula>NOT(ISERROR(SEARCH("LIQUIDADO",R107)))</formula>
    </cfRule>
  </conditionalFormatting>
  <conditionalFormatting sqref="AQ107">
    <cfRule type="containsText" dxfId="218" priority="241" operator="containsText" text="NA">
      <formula>NOT(ISERROR(SEARCH("NA",AQ107)))</formula>
    </cfRule>
    <cfRule type="containsText" dxfId="217" priority="242" operator="containsText" text="N.A">
      <formula>NOT(ISERROR(SEARCH("N.A",AQ107)))</formula>
    </cfRule>
  </conditionalFormatting>
  <conditionalFormatting sqref="Q93">
    <cfRule type="containsText" dxfId="216" priority="240" operator="containsText" text="TERMINADO">
      <formula>NOT(ISERROR(SEARCH("TERMINADO",Q93)))</formula>
    </cfRule>
  </conditionalFormatting>
  <conditionalFormatting sqref="Q93">
    <cfRule type="cellIs" dxfId="215" priority="239" operator="equal">
      <formula>"DESIERTA"</formula>
    </cfRule>
  </conditionalFormatting>
  <conditionalFormatting sqref="R93">
    <cfRule type="containsText" dxfId="214" priority="238" operator="containsText" text="LIQUIDADO">
      <formula>NOT(ISERROR(SEARCH("LIQUIDADO",R93)))</formula>
    </cfRule>
  </conditionalFormatting>
  <conditionalFormatting sqref="AQ95">
    <cfRule type="containsText" dxfId="213" priority="236" operator="containsText" text="NA">
      <formula>NOT(ISERROR(SEARCH("NA",AQ95)))</formula>
    </cfRule>
    <cfRule type="containsText" dxfId="212" priority="237" operator="containsText" text="N.A">
      <formula>NOT(ISERROR(SEARCH("N.A",AQ95)))</formula>
    </cfRule>
  </conditionalFormatting>
  <conditionalFormatting sqref="Q95">
    <cfRule type="containsText" dxfId="211" priority="235" operator="containsText" text="TERMINADO">
      <formula>NOT(ISERROR(SEARCH("TERMINADO",Q95)))</formula>
    </cfRule>
  </conditionalFormatting>
  <conditionalFormatting sqref="Q95">
    <cfRule type="cellIs" dxfId="210" priority="234" operator="equal">
      <formula>"DESIERTA"</formula>
    </cfRule>
  </conditionalFormatting>
  <conditionalFormatting sqref="R95">
    <cfRule type="containsText" dxfId="209" priority="233" operator="containsText" text="LIQUIDADO">
      <formula>NOT(ISERROR(SEARCH("LIQUIDADO",R95)))</formula>
    </cfRule>
  </conditionalFormatting>
  <conditionalFormatting sqref="AR95">
    <cfRule type="containsText" dxfId="208" priority="231" operator="containsText" text="NA">
      <formula>NOT(ISERROR(SEARCH("NA",AR95)))</formula>
    </cfRule>
    <cfRule type="containsText" dxfId="207" priority="232" operator="containsText" text="N.A">
      <formula>NOT(ISERROR(SEARCH("N.A",AR95)))</formula>
    </cfRule>
  </conditionalFormatting>
  <conditionalFormatting sqref="AS95:AT95">
    <cfRule type="containsText" dxfId="206" priority="229" operator="containsText" text="NA">
      <formula>NOT(ISERROR(SEARCH("NA",AS95)))</formula>
    </cfRule>
    <cfRule type="containsText" dxfId="205" priority="230" operator="containsText" text="N.A">
      <formula>NOT(ISERROR(SEARCH("N.A",AS95)))</formula>
    </cfRule>
  </conditionalFormatting>
  <conditionalFormatting sqref="AQ31:AT31">
    <cfRule type="containsText" dxfId="204" priority="227" operator="containsText" text="NA">
      <formula>NOT(ISERROR(SEARCH("NA",AQ31)))</formula>
    </cfRule>
    <cfRule type="containsText" dxfId="203" priority="228" operator="containsText" text="N.A">
      <formula>NOT(ISERROR(SEARCH("N.A",AQ31)))</formula>
    </cfRule>
  </conditionalFormatting>
  <conditionalFormatting sqref="Q63:Q65">
    <cfRule type="cellIs" dxfId="202" priority="203" operator="equal">
      <formula>"DESIERTA"</formula>
    </cfRule>
  </conditionalFormatting>
  <conditionalFormatting sqref="R69 R71">
    <cfRule type="containsText" dxfId="201" priority="210" operator="containsText" text="LIQUIDADO">
      <formula>NOT(ISERROR(SEARCH("LIQUIDADO",R69)))</formula>
    </cfRule>
  </conditionalFormatting>
  <conditionalFormatting sqref="Q67">
    <cfRule type="containsText" dxfId="200" priority="226" operator="containsText" text="TERMINADO">
      <formula>NOT(ISERROR(SEARCH("TERMINADO",Q67)))</formula>
    </cfRule>
  </conditionalFormatting>
  <conditionalFormatting sqref="Q67">
    <cfRule type="cellIs" dxfId="199" priority="225" operator="equal">
      <formula>"DESIERTA"</formula>
    </cfRule>
  </conditionalFormatting>
  <conditionalFormatting sqref="R67">
    <cfRule type="containsText" dxfId="198" priority="224" operator="containsText" text="LIQUIDADO">
      <formula>NOT(ISERROR(SEARCH("LIQUIDADO",R67)))</formula>
    </cfRule>
  </conditionalFormatting>
  <conditionalFormatting sqref="R68">
    <cfRule type="containsText" dxfId="197" priority="215" operator="containsText" text="LIQUIDADO">
      <formula>NOT(ISERROR(SEARCH("LIQUIDADO",R68)))</formula>
    </cfRule>
  </conditionalFormatting>
  <conditionalFormatting sqref="Q68">
    <cfRule type="containsText" dxfId="196" priority="214" operator="containsText" text="TERMINADO">
      <formula>NOT(ISERROR(SEARCH("TERMINADO",Q68)))</formula>
    </cfRule>
  </conditionalFormatting>
  <conditionalFormatting sqref="Q68">
    <cfRule type="cellIs" dxfId="195" priority="213" operator="equal">
      <formula>"DESIERTA"</formula>
    </cfRule>
  </conditionalFormatting>
  <conditionalFormatting sqref="Q69">
    <cfRule type="containsText" dxfId="194" priority="212" operator="containsText" text="TERMINADO">
      <formula>NOT(ISERROR(SEARCH("TERMINADO",Q69)))</formula>
    </cfRule>
  </conditionalFormatting>
  <conditionalFormatting sqref="Q69">
    <cfRule type="cellIs" dxfId="193" priority="211" operator="equal">
      <formula>"DESIERTA"</formula>
    </cfRule>
  </conditionalFormatting>
  <conditionalFormatting sqref="AQ60:AT60">
    <cfRule type="containsText" dxfId="192" priority="208" operator="containsText" text="NA">
      <formula>NOT(ISERROR(SEARCH("NA",AQ60)))</formula>
    </cfRule>
    <cfRule type="containsText" dxfId="191" priority="209" operator="containsText" text="N.A">
      <formula>NOT(ISERROR(SEARCH("N.A",AQ60)))</formula>
    </cfRule>
  </conditionalFormatting>
  <conditionalFormatting sqref="AQ63:AT63">
    <cfRule type="containsText" dxfId="190" priority="206" operator="containsText" text="NA">
      <formula>NOT(ISERROR(SEARCH("NA",AQ63)))</formula>
    </cfRule>
    <cfRule type="containsText" dxfId="189" priority="207" operator="containsText" text="N.A">
      <formula>NOT(ISERROR(SEARCH("N.A",AQ63)))</formula>
    </cfRule>
  </conditionalFormatting>
  <conditionalFormatting sqref="R63:R65">
    <cfRule type="containsText" dxfId="188" priority="205" operator="containsText" text="LIQUIDADO">
      <formula>NOT(ISERROR(SEARCH("LIQUIDADO",R63)))</formula>
    </cfRule>
  </conditionalFormatting>
  <conditionalFormatting sqref="Q63:Q65">
    <cfRule type="containsText" dxfId="187" priority="204" operator="containsText" text="TERMINADO">
      <formula>NOT(ISERROR(SEARCH("TERMINADO",Q63)))</formula>
    </cfRule>
  </conditionalFormatting>
  <conditionalFormatting sqref="Q86">
    <cfRule type="containsText" dxfId="186" priority="202" operator="containsText" text="TERMINADO">
      <formula>NOT(ISERROR(SEARCH("TERMINADO",Q86)))</formula>
    </cfRule>
  </conditionalFormatting>
  <conditionalFormatting sqref="Q86">
    <cfRule type="cellIs" dxfId="185" priority="201" operator="equal">
      <formula>"DESIERTA"</formula>
    </cfRule>
  </conditionalFormatting>
  <conditionalFormatting sqref="R86">
    <cfRule type="containsText" dxfId="184" priority="200" operator="containsText" text="TERMINADO">
      <formula>NOT(ISERROR(SEARCH("TERMINADO",R86)))</formula>
    </cfRule>
  </conditionalFormatting>
  <conditionalFormatting sqref="R86">
    <cfRule type="cellIs" dxfId="183" priority="199" operator="equal">
      <formula>"DESIERTA"</formula>
    </cfRule>
  </conditionalFormatting>
  <conditionalFormatting sqref="AQ87:AT87">
    <cfRule type="containsText" dxfId="182" priority="197" operator="containsText" text="NA">
      <formula>NOT(ISERROR(SEARCH("NA",AQ87)))</formula>
    </cfRule>
    <cfRule type="containsText" dxfId="181" priority="198" operator="containsText" text="N.A">
      <formula>NOT(ISERROR(SEARCH("N.A",AQ87)))</formula>
    </cfRule>
  </conditionalFormatting>
  <conditionalFormatting sqref="Q87">
    <cfRule type="containsText" dxfId="180" priority="196" operator="containsText" text="TERMINADO">
      <formula>NOT(ISERROR(SEARCH("TERMINADO",Q87)))</formula>
    </cfRule>
  </conditionalFormatting>
  <conditionalFormatting sqref="Q87">
    <cfRule type="cellIs" dxfId="179" priority="195" operator="equal">
      <formula>"DESIERTA"</formula>
    </cfRule>
  </conditionalFormatting>
  <conditionalFormatting sqref="R70">
    <cfRule type="containsText" dxfId="178" priority="190" operator="containsText" text="LIQUIDADO">
      <formula>NOT(ISERROR(SEARCH("LIQUIDADO",R70)))</formula>
    </cfRule>
  </conditionalFormatting>
  <conditionalFormatting sqref="Q70">
    <cfRule type="containsText" dxfId="177" priority="192" operator="containsText" text="TERMINADO">
      <formula>NOT(ISERROR(SEARCH("TERMINADO",Q70)))</formula>
    </cfRule>
  </conditionalFormatting>
  <conditionalFormatting sqref="Q70">
    <cfRule type="cellIs" dxfId="176" priority="191" operator="equal">
      <formula>"DESIERTA"</formula>
    </cfRule>
  </conditionalFormatting>
  <conditionalFormatting sqref="Q71">
    <cfRule type="containsText" dxfId="175" priority="189" operator="containsText" text="TERMINADO">
      <formula>NOT(ISERROR(SEARCH("TERMINADO",Q71)))</formula>
    </cfRule>
  </conditionalFormatting>
  <conditionalFormatting sqref="Q71">
    <cfRule type="cellIs" dxfId="174" priority="188" operator="equal">
      <formula>"DESIERTA"</formula>
    </cfRule>
  </conditionalFormatting>
  <conditionalFormatting sqref="AQ109:AT109">
    <cfRule type="containsText" dxfId="173" priority="186" operator="containsText" text="NA">
      <formula>NOT(ISERROR(SEARCH("NA",AQ109)))</formula>
    </cfRule>
    <cfRule type="containsText" dxfId="172" priority="187" operator="containsText" text="N.A">
      <formula>NOT(ISERROR(SEARCH("N.A",AQ109)))</formula>
    </cfRule>
  </conditionalFormatting>
  <conditionalFormatting sqref="Q109">
    <cfRule type="containsText" dxfId="171" priority="185" operator="containsText" text="TERMINADO">
      <formula>NOT(ISERROR(SEARCH("TERMINADO",Q109)))</formula>
    </cfRule>
  </conditionalFormatting>
  <conditionalFormatting sqref="Q109">
    <cfRule type="cellIs" dxfId="170" priority="184" operator="equal">
      <formula>"DESIERTA"</formula>
    </cfRule>
  </conditionalFormatting>
  <conditionalFormatting sqref="R109">
    <cfRule type="containsText" dxfId="169" priority="183" operator="containsText" text="LIQUIDADO">
      <formula>NOT(ISERROR(SEARCH("LIQUIDADO",R109)))</formula>
    </cfRule>
  </conditionalFormatting>
  <conditionalFormatting sqref="AQ110:AT110">
    <cfRule type="containsText" dxfId="168" priority="181" operator="containsText" text="NA">
      <formula>NOT(ISERROR(SEARCH("NA",AQ110)))</formula>
    </cfRule>
    <cfRule type="containsText" dxfId="167" priority="182" operator="containsText" text="N.A">
      <formula>NOT(ISERROR(SEARCH("N.A",AQ110)))</formula>
    </cfRule>
  </conditionalFormatting>
  <conditionalFormatting sqref="Q110">
    <cfRule type="containsText" dxfId="166" priority="180" operator="containsText" text="TERMINADO">
      <formula>NOT(ISERROR(SEARCH("TERMINADO",Q110)))</formula>
    </cfRule>
  </conditionalFormatting>
  <conditionalFormatting sqref="Q110">
    <cfRule type="cellIs" dxfId="165" priority="179" operator="equal">
      <formula>"DESIERTA"</formula>
    </cfRule>
  </conditionalFormatting>
  <conditionalFormatting sqref="R110">
    <cfRule type="containsText" dxfId="164" priority="178" operator="containsText" text="LIQUIDADO">
      <formula>NOT(ISERROR(SEARCH("LIQUIDADO",R110)))</formula>
    </cfRule>
  </conditionalFormatting>
  <conditionalFormatting sqref="AQ111:AT111">
    <cfRule type="containsText" dxfId="163" priority="176" operator="containsText" text="NA">
      <formula>NOT(ISERROR(SEARCH("NA",AQ111)))</formula>
    </cfRule>
    <cfRule type="containsText" dxfId="162" priority="177" operator="containsText" text="N.A">
      <formula>NOT(ISERROR(SEARCH("N.A",AQ111)))</formula>
    </cfRule>
  </conditionalFormatting>
  <conditionalFormatting sqref="Q111">
    <cfRule type="containsText" dxfId="161" priority="175" operator="containsText" text="TERMINADO">
      <formula>NOT(ISERROR(SEARCH("TERMINADO",Q111)))</formula>
    </cfRule>
  </conditionalFormatting>
  <conditionalFormatting sqref="Q111">
    <cfRule type="cellIs" dxfId="160" priority="174" operator="equal">
      <formula>"DESIERTA"</formula>
    </cfRule>
  </conditionalFormatting>
  <conditionalFormatting sqref="R111">
    <cfRule type="containsText" dxfId="159" priority="173" operator="containsText" text="LIQUIDADO">
      <formula>NOT(ISERROR(SEARCH("LIQUIDADO",R111)))</formula>
    </cfRule>
  </conditionalFormatting>
  <conditionalFormatting sqref="AQ112:AT112">
    <cfRule type="containsText" dxfId="158" priority="171" operator="containsText" text="NA">
      <formula>NOT(ISERROR(SEARCH("NA",AQ112)))</formula>
    </cfRule>
    <cfRule type="containsText" dxfId="157" priority="172" operator="containsText" text="N.A">
      <formula>NOT(ISERROR(SEARCH("N.A",AQ112)))</formula>
    </cfRule>
  </conditionalFormatting>
  <conditionalFormatting sqref="Q112">
    <cfRule type="containsText" dxfId="156" priority="170" operator="containsText" text="TERMINADO">
      <formula>NOT(ISERROR(SEARCH("TERMINADO",Q112)))</formula>
    </cfRule>
  </conditionalFormatting>
  <conditionalFormatting sqref="Q112">
    <cfRule type="cellIs" dxfId="155" priority="169" operator="equal">
      <formula>"DESIERTA"</formula>
    </cfRule>
  </conditionalFormatting>
  <conditionalFormatting sqref="R112">
    <cfRule type="containsText" dxfId="154" priority="168" operator="containsText" text="LIQUIDADO">
      <formula>NOT(ISERROR(SEARCH("LIQUIDADO",R112)))</formula>
    </cfRule>
  </conditionalFormatting>
  <conditionalFormatting sqref="AQ113:AT113">
    <cfRule type="containsText" dxfId="153" priority="166" operator="containsText" text="NA">
      <formula>NOT(ISERROR(SEARCH("NA",AQ113)))</formula>
    </cfRule>
    <cfRule type="containsText" dxfId="152" priority="167" operator="containsText" text="N.A">
      <formula>NOT(ISERROR(SEARCH("N.A",AQ113)))</formula>
    </cfRule>
  </conditionalFormatting>
  <conditionalFormatting sqref="Q113">
    <cfRule type="containsText" dxfId="151" priority="165" operator="containsText" text="TERMINADO">
      <formula>NOT(ISERROR(SEARCH("TERMINADO",Q113)))</formula>
    </cfRule>
  </conditionalFormatting>
  <conditionalFormatting sqref="Q113">
    <cfRule type="cellIs" dxfId="150" priority="164" operator="equal">
      <formula>"DESIERTA"</formula>
    </cfRule>
  </conditionalFormatting>
  <conditionalFormatting sqref="R113">
    <cfRule type="containsText" dxfId="149" priority="163" operator="containsText" text="LIQUIDADO">
      <formula>NOT(ISERROR(SEARCH("LIQUIDADO",R113)))</formula>
    </cfRule>
  </conditionalFormatting>
  <conditionalFormatting sqref="AQ114:AT114">
    <cfRule type="containsText" dxfId="148" priority="161" operator="containsText" text="NA">
      <formula>NOT(ISERROR(SEARCH("NA",AQ114)))</formula>
    </cfRule>
    <cfRule type="containsText" dxfId="147" priority="162" operator="containsText" text="N.A">
      <formula>NOT(ISERROR(SEARCH("N.A",AQ114)))</formula>
    </cfRule>
  </conditionalFormatting>
  <conditionalFormatting sqref="Q114">
    <cfRule type="containsText" dxfId="146" priority="160" operator="containsText" text="TERMINADO">
      <formula>NOT(ISERROR(SEARCH("TERMINADO",Q114)))</formula>
    </cfRule>
  </conditionalFormatting>
  <conditionalFormatting sqref="Q114">
    <cfRule type="cellIs" dxfId="145" priority="159" operator="equal">
      <formula>"DESIERTA"</formula>
    </cfRule>
  </conditionalFormatting>
  <conditionalFormatting sqref="R114">
    <cfRule type="containsText" dxfId="144" priority="158" operator="containsText" text="LIQUIDADO">
      <formula>NOT(ISERROR(SEARCH("LIQUIDADO",R114)))</formula>
    </cfRule>
  </conditionalFormatting>
  <conditionalFormatting sqref="AQ115:AT115">
    <cfRule type="containsText" dxfId="143" priority="156" operator="containsText" text="NA">
      <formula>NOT(ISERROR(SEARCH("NA",AQ115)))</formula>
    </cfRule>
    <cfRule type="containsText" dxfId="142" priority="157" operator="containsText" text="N.A">
      <formula>NOT(ISERROR(SEARCH("N.A",AQ115)))</formula>
    </cfRule>
  </conditionalFormatting>
  <conditionalFormatting sqref="Q115">
    <cfRule type="containsText" dxfId="141" priority="155" operator="containsText" text="TERMINADO">
      <formula>NOT(ISERROR(SEARCH("TERMINADO",Q115)))</formula>
    </cfRule>
  </conditionalFormatting>
  <conditionalFormatting sqref="Q115">
    <cfRule type="cellIs" dxfId="140" priority="154" operator="equal">
      <formula>"DESIERTA"</formula>
    </cfRule>
  </conditionalFormatting>
  <conditionalFormatting sqref="R115">
    <cfRule type="containsText" dxfId="139" priority="153" operator="containsText" text="LIQUIDADO">
      <formula>NOT(ISERROR(SEARCH("LIQUIDADO",R115)))</formula>
    </cfRule>
  </conditionalFormatting>
  <conditionalFormatting sqref="Q91">
    <cfRule type="containsText" dxfId="138" priority="152" operator="containsText" text="TERMINADO">
      <formula>NOT(ISERROR(SEARCH("TERMINADO",Q91)))</formula>
    </cfRule>
  </conditionalFormatting>
  <conditionalFormatting sqref="Q91">
    <cfRule type="cellIs" dxfId="137" priority="151" operator="equal">
      <formula>"DESIERTA"</formula>
    </cfRule>
  </conditionalFormatting>
  <conditionalFormatting sqref="R49">
    <cfRule type="containsText" dxfId="136" priority="150" operator="containsText" text="LIQUIDADO">
      <formula>NOT(ISERROR(SEARCH("LIQUIDADO",R49)))</formula>
    </cfRule>
  </conditionalFormatting>
  <conditionalFormatting sqref="AQ49:AT49">
    <cfRule type="containsText" dxfId="135" priority="148" operator="containsText" text="NA">
      <formula>NOT(ISERROR(SEARCH("NA",AQ49)))</formula>
    </cfRule>
    <cfRule type="containsText" dxfId="134" priority="149" operator="containsText" text="N.A">
      <formula>NOT(ISERROR(SEARCH("N.A",AQ49)))</formula>
    </cfRule>
  </conditionalFormatting>
  <conditionalFormatting sqref="Q49">
    <cfRule type="containsText" dxfId="133" priority="147" operator="containsText" text="TERMINADO">
      <formula>NOT(ISERROR(SEARCH("TERMINADO",Q49)))</formula>
    </cfRule>
  </conditionalFormatting>
  <conditionalFormatting sqref="Q49">
    <cfRule type="cellIs" dxfId="132" priority="146" operator="equal">
      <formula>"DESIERTA"</formula>
    </cfRule>
  </conditionalFormatting>
  <conditionalFormatting sqref="Q117">
    <cfRule type="containsText" dxfId="131" priority="136" operator="containsText" text="TERMINADO">
      <formula>NOT(ISERROR(SEARCH("TERMINADO",Q117)))</formula>
    </cfRule>
  </conditionalFormatting>
  <conditionalFormatting sqref="Q117">
    <cfRule type="cellIs" dxfId="130" priority="135" operator="equal">
      <formula>"DESIERTA"</formula>
    </cfRule>
  </conditionalFormatting>
  <conditionalFormatting sqref="R103">
    <cfRule type="containsText" dxfId="129" priority="134" operator="containsText" text="LIQUIDADO">
      <formula>NOT(ISERROR(SEARCH("LIQUIDADO",R103)))</formula>
    </cfRule>
  </conditionalFormatting>
  <conditionalFormatting sqref="R117">
    <cfRule type="containsText" dxfId="128" priority="145" operator="containsText" text="LIQUIDADO">
      <formula>NOT(ISERROR(SEARCH("LIQUIDADO",R117)))</formula>
    </cfRule>
  </conditionalFormatting>
  <conditionalFormatting sqref="Q118">
    <cfRule type="containsText" dxfId="127" priority="144" operator="containsText" text="TERMINADO">
      <formula>NOT(ISERROR(SEARCH("TERMINADO",Q118)))</formula>
    </cfRule>
  </conditionalFormatting>
  <conditionalFormatting sqref="Q118">
    <cfRule type="cellIs" dxfId="126" priority="143" operator="equal">
      <formula>"DESIERTA"</formula>
    </cfRule>
  </conditionalFormatting>
  <conditionalFormatting sqref="R118">
    <cfRule type="containsText" dxfId="125" priority="142" operator="containsText" text="LIQUIDADO">
      <formula>NOT(ISERROR(SEARCH("LIQUIDADO",R118)))</formula>
    </cfRule>
  </conditionalFormatting>
  <conditionalFormatting sqref="R116">
    <cfRule type="containsText" dxfId="124" priority="137" operator="containsText" text="LIQUIDADO">
      <formula>NOT(ISERROR(SEARCH("LIQUIDADO",R116)))</formula>
    </cfRule>
  </conditionalFormatting>
  <conditionalFormatting sqref="Q116">
    <cfRule type="containsText" dxfId="123" priority="139" operator="containsText" text="TERMINADO">
      <formula>NOT(ISERROR(SEARCH("TERMINADO",Q116)))</formula>
    </cfRule>
  </conditionalFormatting>
  <conditionalFormatting sqref="Q116">
    <cfRule type="cellIs" dxfId="122" priority="138" operator="equal">
      <formula>"DESIERTA"</formula>
    </cfRule>
  </conditionalFormatting>
  <conditionalFormatting sqref="Q94">
    <cfRule type="containsText" dxfId="121" priority="133" operator="containsText" text="TERMINADO">
      <formula>NOT(ISERROR(SEARCH("TERMINADO",Q94)))</formula>
    </cfRule>
  </conditionalFormatting>
  <conditionalFormatting sqref="Q94">
    <cfRule type="cellIs" dxfId="120" priority="132" operator="equal">
      <formula>"DESIERTA"</formula>
    </cfRule>
  </conditionalFormatting>
  <conditionalFormatting sqref="R94">
    <cfRule type="containsText" dxfId="119" priority="131" operator="containsText" text="LIQUIDADO">
      <formula>NOT(ISERROR(SEARCH("LIQUIDADO",R94)))</formula>
    </cfRule>
  </conditionalFormatting>
  <conditionalFormatting sqref="Q102">
    <cfRule type="containsText" dxfId="118" priority="130" operator="containsText" text="TERMINADO">
      <formula>NOT(ISERROR(SEARCH("TERMINADO",Q102)))</formula>
    </cfRule>
  </conditionalFormatting>
  <conditionalFormatting sqref="Q102">
    <cfRule type="cellIs" dxfId="117" priority="129" operator="equal">
      <formula>"DESIERTA"</formula>
    </cfRule>
  </conditionalFormatting>
  <conditionalFormatting sqref="R102">
    <cfRule type="containsText" dxfId="116" priority="128" operator="containsText" text="LIQUIDADO">
      <formula>NOT(ISERROR(SEARCH("LIQUIDADO",R102)))</formula>
    </cfRule>
  </conditionalFormatting>
  <conditionalFormatting sqref="AQ61">
    <cfRule type="containsText" dxfId="115" priority="126" operator="containsText" text="NA">
      <formula>NOT(ISERROR(SEARCH("NA",AQ61)))</formula>
    </cfRule>
    <cfRule type="containsText" dxfId="114" priority="127" operator="containsText" text="N.A">
      <formula>NOT(ISERROR(SEARCH("N.A",AQ61)))</formula>
    </cfRule>
  </conditionalFormatting>
  <conditionalFormatting sqref="AQ85:AT85">
    <cfRule type="containsText" dxfId="113" priority="124" operator="containsText" text="NA">
      <formula>NOT(ISERROR(SEARCH("NA",AQ85)))</formula>
    </cfRule>
    <cfRule type="containsText" dxfId="112" priority="125" operator="containsText" text="N.A">
      <formula>NOT(ISERROR(SEARCH("N.A",AQ85)))</formula>
    </cfRule>
  </conditionalFormatting>
  <conditionalFormatting sqref="AQ86:AT86">
    <cfRule type="containsText" dxfId="111" priority="122" operator="containsText" text="NA">
      <formula>NOT(ISERROR(SEARCH("NA",AQ86)))</formula>
    </cfRule>
    <cfRule type="containsText" dxfId="110" priority="123" operator="containsText" text="N.A">
      <formula>NOT(ISERROR(SEARCH("N.A",AQ86)))</formula>
    </cfRule>
  </conditionalFormatting>
  <conditionalFormatting sqref="AQ128:AT128">
    <cfRule type="containsText" dxfId="109" priority="120" operator="containsText" text="NA">
      <formula>NOT(ISERROR(SEARCH("NA",AQ128)))</formula>
    </cfRule>
    <cfRule type="containsText" dxfId="108" priority="121" operator="containsText" text="N.A">
      <formula>NOT(ISERROR(SEARCH("N.A",AQ128)))</formula>
    </cfRule>
  </conditionalFormatting>
  <conditionalFormatting sqref="R138">
    <cfRule type="containsText" dxfId="107" priority="119" operator="containsText" text="LIQUIDADO">
      <formula>NOT(ISERROR(SEARCH("LIQUIDADO",R138)))</formula>
    </cfRule>
  </conditionalFormatting>
  <conditionalFormatting sqref="Q85">
    <cfRule type="containsText" dxfId="106" priority="118" operator="containsText" text="TERMINADO">
      <formula>NOT(ISERROR(SEARCH("TERMINADO",Q85)))</formula>
    </cfRule>
  </conditionalFormatting>
  <conditionalFormatting sqref="Q85">
    <cfRule type="cellIs" dxfId="105" priority="117" operator="equal">
      <formula>"DESIERTA"</formula>
    </cfRule>
  </conditionalFormatting>
  <conditionalFormatting sqref="R85">
    <cfRule type="containsText" dxfId="104" priority="116" operator="containsText" text="TERMINADO">
      <formula>NOT(ISERROR(SEARCH("TERMINADO",R85)))</formula>
    </cfRule>
  </conditionalFormatting>
  <conditionalFormatting sqref="R85">
    <cfRule type="cellIs" dxfId="103" priority="115" operator="equal">
      <formula>"DESIERTA"</formula>
    </cfRule>
  </conditionalFormatting>
  <conditionalFormatting sqref="Q77:Q79">
    <cfRule type="containsText" dxfId="102" priority="114" operator="containsText" text="TERMINADO">
      <formula>NOT(ISERROR(SEARCH("TERMINADO",Q77)))</formula>
    </cfRule>
  </conditionalFormatting>
  <conditionalFormatting sqref="Q77:Q79">
    <cfRule type="cellIs" dxfId="101" priority="113" operator="equal">
      <formula>"DESIERTA"</formula>
    </cfRule>
  </conditionalFormatting>
  <conditionalFormatting sqref="R77:R79">
    <cfRule type="containsText" dxfId="100" priority="112" operator="containsText" text="TERMINADO">
      <formula>NOT(ISERROR(SEARCH("TERMINADO",R77)))</formula>
    </cfRule>
  </conditionalFormatting>
  <conditionalFormatting sqref="R77:R79">
    <cfRule type="cellIs" dxfId="99" priority="111" operator="equal">
      <formula>"DESIERTA"</formula>
    </cfRule>
  </conditionalFormatting>
  <conditionalFormatting sqref="Q75">
    <cfRule type="containsText" dxfId="98" priority="110" operator="containsText" text="TERMINADO">
      <formula>NOT(ISERROR(SEARCH("TERMINADO",Q75)))</formula>
    </cfRule>
  </conditionalFormatting>
  <conditionalFormatting sqref="Q75">
    <cfRule type="cellIs" dxfId="97" priority="109" operator="equal">
      <formula>"DESIERTA"</formula>
    </cfRule>
  </conditionalFormatting>
  <conditionalFormatting sqref="R75">
    <cfRule type="containsText" dxfId="96" priority="108" operator="containsText" text="LIQUIDADO">
      <formula>NOT(ISERROR(SEARCH("LIQUIDADO",R75)))</formula>
    </cfRule>
  </conditionalFormatting>
  <conditionalFormatting sqref="Q72">
    <cfRule type="containsText" dxfId="95" priority="107" operator="containsText" text="TERMINADO">
      <formula>NOT(ISERROR(SEARCH("TERMINADO",Q72)))</formula>
    </cfRule>
  </conditionalFormatting>
  <conditionalFormatting sqref="Q72">
    <cfRule type="cellIs" dxfId="94" priority="106" operator="equal">
      <formula>"DESIERTA"</formula>
    </cfRule>
  </conditionalFormatting>
  <conditionalFormatting sqref="R72">
    <cfRule type="containsText" dxfId="93" priority="105" operator="containsText" text="LIQUIDADO">
      <formula>NOT(ISERROR(SEARCH("LIQUIDADO",R72)))</formula>
    </cfRule>
  </conditionalFormatting>
  <conditionalFormatting sqref="Q128">
    <cfRule type="containsText" dxfId="92" priority="104" operator="containsText" text="TERMINADO">
      <formula>NOT(ISERROR(SEARCH("TERMINADO",Q128)))</formula>
    </cfRule>
  </conditionalFormatting>
  <conditionalFormatting sqref="Q128">
    <cfRule type="cellIs" dxfId="91" priority="103" operator="equal">
      <formula>"DESIERTA"</formula>
    </cfRule>
  </conditionalFormatting>
  <conditionalFormatting sqref="R128">
    <cfRule type="containsText" dxfId="90" priority="102" operator="containsText" text="TERMINADO">
      <formula>NOT(ISERROR(SEARCH("TERMINADO",R128)))</formula>
    </cfRule>
  </conditionalFormatting>
  <conditionalFormatting sqref="R128">
    <cfRule type="cellIs" dxfId="89" priority="101" operator="equal">
      <formula>"DESIERTA"</formula>
    </cfRule>
  </conditionalFormatting>
  <conditionalFormatting sqref="Q129">
    <cfRule type="containsText" dxfId="88" priority="100" operator="containsText" text="TERMINADO">
      <formula>NOT(ISERROR(SEARCH("TERMINADO",Q129)))</formula>
    </cfRule>
  </conditionalFormatting>
  <conditionalFormatting sqref="Q129">
    <cfRule type="cellIs" dxfId="87" priority="99" operator="equal">
      <formula>"DESIERTA"</formula>
    </cfRule>
  </conditionalFormatting>
  <conditionalFormatting sqref="R129">
    <cfRule type="containsText" dxfId="86" priority="98" operator="containsText" text="TERMINADO">
      <formula>NOT(ISERROR(SEARCH("TERMINADO",R129)))</formula>
    </cfRule>
  </conditionalFormatting>
  <conditionalFormatting sqref="R129">
    <cfRule type="cellIs" dxfId="85" priority="97" operator="equal">
      <formula>"DESIERTA"</formula>
    </cfRule>
  </conditionalFormatting>
  <conditionalFormatting sqref="AQ129:AT138">
    <cfRule type="containsText" dxfId="84" priority="95" operator="containsText" text="NA">
      <formula>NOT(ISERROR(SEARCH("NA",AQ129)))</formula>
    </cfRule>
    <cfRule type="containsText" dxfId="83" priority="96" operator="containsText" text="N.A">
      <formula>NOT(ISERROR(SEARCH("N.A",AQ129)))</formula>
    </cfRule>
  </conditionalFormatting>
  <conditionalFormatting sqref="Q130">
    <cfRule type="containsText" dxfId="82" priority="94" operator="containsText" text="TERMINADO">
      <formula>NOT(ISERROR(SEARCH("TERMINADO",Q130)))</formula>
    </cfRule>
  </conditionalFormatting>
  <conditionalFormatting sqref="Q130">
    <cfRule type="cellIs" dxfId="81" priority="93" operator="equal">
      <formula>"DESIERTA"</formula>
    </cfRule>
  </conditionalFormatting>
  <conditionalFormatting sqref="R130">
    <cfRule type="containsText" dxfId="80" priority="92" operator="containsText" text="TERMINADO">
      <formula>NOT(ISERROR(SEARCH("TERMINADO",R130)))</formula>
    </cfRule>
  </conditionalFormatting>
  <conditionalFormatting sqref="R130">
    <cfRule type="cellIs" dxfId="79" priority="91" operator="equal">
      <formula>"DESIERTA"</formula>
    </cfRule>
  </conditionalFormatting>
  <conditionalFormatting sqref="R87">
    <cfRule type="containsText" dxfId="78" priority="90" operator="containsText" text="TERMINADO">
      <formula>NOT(ISERROR(SEARCH("TERMINADO",R87)))</formula>
    </cfRule>
  </conditionalFormatting>
  <conditionalFormatting sqref="R87">
    <cfRule type="cellIs" dxfId="77" priority="89" operator="equal">
      <formula>"DESIERTA"</formula>
    </cfRule>
  </conditionalFormatting>
  <conditionalFormatting sqref="Q88">
    <cfRule type="containsText" dxfId="76" priority="88" operator="containsText" text="TERMINADO">
      <formula>NOT(ISERROR(SEARCH("TERMINADO",Q88)))</formula>
    </cfRule>
  </conditionalFormatting>
  <conditionalFormatting sqref="Q88">
    <cfRule type="cellIs" dxfId="75" priority="87" operator="equal">
      <formula>"DESIERTA"</formula>
    </cfRule>
  </conditionalFormatting>
  <conditionalFormatting sqref="R88">
    <cfRule type="containsText" dxfId="74" priority="86" operator="containsText" text="TERMINADO">
      <formula>NOT(ISERROR(SEARCH("TERMINADO",R88)))</formula>
    </cfRule>
  </conditionalFormatting>
  <conditionalFormatting sqref="R88">
    <cfRule type="cellIs" dxfId="73" priority="85" operator="equal">
      <formula>"DESIERTA"</formula>
    </cfRule>
  </conditionalFormatting>
  <conditionalFormatting sqref="Q131">
    <cfRule type="containsText" dxfId="72" priority="84" operator="containsText" text="TERMINADO">
      <formula>NOT(ISERROR(SEARCH("TERMINADO",Q131)))</formula>
    </cfRule>
  </conditionalFormatting>
  <conditionalFormatting sqref="Q131">
    <cfRule type="cellIs" dxfId="71" priority="83" operator="equal">
      <formula>"DESIERTA"</formula>
    </cfRule>
  </conditionalFormatting>
  <conditionalFormatting sqref="R131">
    <cfRule type="containsText" dxfId="70" priority="82" operator="containsText" text="TERMINADO">
      <formula>NOT(ISERROR(SEARCH("TERMINADO",R131)))</formula>
    </cfRule>
  </conditionalFormatting>
  <conditionalFormatting sqref="R131">
    <cfRule type="cellIs" dxfId="69" priority="81" operator="equal">
      <formula>"DESIERTA"</formula>
    </cfRule>
  </conditionalFormatting>
  <conditionalFormatting sqref="Q135">
    <cfRule type="containsText" dxfId="68" priority="74" operator="containsText" text="TERMINADO">
      <formula>NOT(ISERROR(SEARCH("TERMINADO",Q135)))</formula>
    </cfRule>
  </conditionalFormatting>
  <conditionalFormatting sqref="Q135">
    <cfRule type="cellIs" dxfId="67" priority="73" operator="equal">
      <formula>"DESIERTA"</formula>
    </cfRule>
  </conditionalFormatting>
  <conditionalFormatting sqref="R135">
    <cfRule type="containsText" dxfId="66" priority="72" operator="containsText" text="LIQUIDADO">
      <formula>NOT(ISERROR(SEARCH("LIQUIDADO",R135)))</formula>
    </cfRule>
  </conditionalFormatting>
  <conditionalFormatting sqref="Q137">
    <cfRule type="containsText" dxfId="65" priority="68" operator="containsText" text="TERMINADO">
      <formula>NOT(ISERROR(SEARCH("TERMINADO",Q137)))</formula>
    </cfRule>
  </conditionalFormatting>
  <conditionalFormatting sqref="Q137">
    <cfRule type="cellIs" dxfId="64" priority="67" operator="equal">
      <formula>"DESIERTA"</formula>
    </cfRule>
  </conditionalFormatting>
  <conditionalFormatting sqref="R137">
    <cfRule type="containsText" dxfId="63" priority="66" operator="containsText" text="LIQUIDADO">
      <formula>NOT(ISERROR(SEARCH("LIQUIDADO",R137)))</formula>
    </cfRule>
  </conditionalFormatting>
  <conditionalFormatting sqref="Q138">
    <cfRule type="containsText" dxfId="62" priority="65" operator="containsText" text="TERMINADO">
      <formula>NOT(ISERROR(SEARCH("TERMINADO",Q138)))</formula>
    </cfRule>
  </conditionalFormatting>
  <conditionalFormatting sqref="Q138">
    <cfRule type="cellIs" dxfId="61" priority="64" operator="equal">
      <formula>"DESIERTA"</formula>
    </cfRule>
  </conditionalFormatting>
  <conditionalFormatting sqref="Q139">
    <cfRule type="containsText" dxfId="60" priority="63" operator="containsText" text="TERMINADO">
      <formula>NOT(ISERROR(SEARCH("TERMINADO",Q139)))</formula>
    </cfRule>
  </conditionalFormatting>
  <conditionalFormatting sqref="Q139">
    <cfRule type="cellIs" dxfId="59" priority="62" operator="equal">
      <formula>"DESIERTA"</formula>
    </cfRule>
  </conditionalFormatting>
  <conditionalFormatting sqref="R139">
    <cfRule type="containsText" dxfId="58" priority="61" operator="containsText" text="LIQUIDADO">
      <formula>NOT(ISERROR(SEARCH("LIQUIDADO",R139)))</formula>
    </cfRule>
  </conditionalFormatting>
  <conditionalFormatting sqref="AQ139">
    <cfRule type="containsText" dxfId="57" priority="59" operator="containsText" text="NA">
      <formula>NOT(ISERROR(SEARCH("NA",AQ139)))</formula>
    </cfRule>
    <cfRule type="containsText" dxfId="56" priority="60" operator="containsText" text="N.A">
      <formula>NOT(ISERROR(SEARCH("N.A",AQ139)))</formula>
    </cfRule>
  </conditionalFormatting>
  <conditionalFormatting sqref="Q140">
    <cfRule type="containsText" dxfId="55" priority="58" operator="containsText" text="TERMINADO">
      <formula>NOT(ISERROR(SEARCH("TERMINADO",Q140)))</formula>
    </cfRule>
  </conditionalFormatting>
  <conditionalFormatting sqref="Q140">
    <cfRule type="cellIs" dxfId="54" priority="57" operator="equal">
      <formula>"DESIERTA"</formula>
    </cfRule>
  </conditionalFormatting>
  <conditionalFormatting sqref="R140">
    <cfRule type="containsText" dxfId="53" priority="56" operator="containsText" text="LIQUIDADO">
      <formula>NOT(ISERROR(SEARCH("LIQUIDADO",R140)))</formula>
    </cfRule>
  </conditionalFormatting>
  <conditionalFormatting sqref="AQ140">
    <cfRule type="containsText" dxfId="52" priority="54" operator="containsText" text="NA">
      <formula>NOT(ISERROR(SEARCH("NA",AQ140)))</formula>
    </cfRule>
    <cfRule type="containsText" dxfId="51" priority="55" operator="containsText" text="N.A">
      <formula>NOT(ISERROR(SEARCH("N.A",AQ140)))</formula>
    </cfRule>
  </conditionalFormatting>
  <conditionalFormatting sqref="Q141">
    <cfRule type="containsText" dxfId="50" priority="53" operator="containsText" text="TERMINADO">
      <formula>NOT(ISERROR(SEARCH("TERMINADO",Q141)))</formula>
    </cfRule>
  </conditionalFormatting>
  <conditionalFormatting sqref="Q141">
    <cfRule type="cellIs" dxfId="49" priority="52" operator="equal">
      <formula>"DESIERTA"</formula>
    </cfRule>
  </conditionalFormatting>
  <conditionalFormatting sqref="R141">
    <cfRule type="containsText" dxfId="48" priority="51" operator="containsText" text="LIQUIDADO">
      <formula>NOT(ISERROR(SEARCH("LIQUIDADO",R141)))</formula>
    </cfRule>
  </conditionalFormatting>
  <conditionalFormatting sqref="AQ141">
    <cfRule type="containsText" dxfId="47" priority="49" operator="containsText" text="NA">
      <formula>NOT(ISERROR(SEARCH("NA",AQ141)))</formula>
    </cfRule>
    <cfRule type="containsText" dxfId="46" priority="50" operator="containsText" text="N.A">
      <formula>NOT(ISERROR(SEARCH("N.A",AQ141)))</formula>
    </cfRule>
  </conditionalFormatting>
  <conditionalFormatting sqref="R40">
    <cfRule type="containsText" dxfId="45" priority="48" operator="containsText" text="LIQUIDADO">
      <formula>NOT(ISERROR(SEARCH("LIQUIDADO",R40)))</formula>
    </cfRule>
  </conditionalFormatting>
  <conditionalFormatting sqref="Q40">
    <cfRule type="containsText" dxfId="44" priority="47" operator="containsText" text="TERMINADO">
      <formula>NOT(ISERROR(SEARCH("TERMINADO",Q40)))</formula>
    </cfRule>
  </conditionalFormatting>
  <conditionalFormatting sqref="Q40">
    <cfRule type="cellIs" dxfId="43" priority="46" operator="equal">
      <formula>"DESIERTA"</formula>
    </cfRule>
  </conditionalFormatting>
  <conditionalFormatting sqref="AQ142:AT142">
    <cfRule type="containsText" dxfId="42" priority="44" operator="containsText" text="NA">
      <formula>NOT(ISERROR(SEARCH("NA",AQ142)))</formula>
    </cfRule>
    <cfRule type="containsText" dxfId="41" priority="45" operator="containsText" text="N.A">
      <formula>NOT(ISERROR(SEARCH("N.A",AQ142)))</formula>
    </cfRule>
  </conditionalFormatting>
  <conditionalFormatting sqref="Q142">
    <cfRule type="containsText" dxfId="40" priority="43" operator="containsText" text="TERMINADO">
      <formula>NOT(ISERROR(SEARCH("TERMINADO",Q142)))</formula>
    </cfRule>
  </conditionalFormatting>
  <conditionalFormatting sqref="Q142">
    <cfRule type="cellIs" dxfId="39" priority="42" operator="equal">
      <formula>"DESIERTA"</formula>
    </cfRule>
  </conditionalFormatting>
  <conditionalFormatting sqref="R142">
    <cfRule type="containsText" dxfId="38" priority="41" operator="containsText" text="LIQUIDADO">
      <formula>NOT(ISERROR(SEARCH("LIQUIDADO",R142)))</formula>
    </cfRule>
  </conditionalFormatting>
  <conditionalFormatting sqref="Q143">
    <cfRule type="containsText" dxfId="37" priority="40" operator="containsText" text="TERMINADO">
      <formula>NOT(ISERROR(SEARCH("TERMINADO",Q143)))</formula>
    </cfRule>
  </conditionalFormatting>
  <conditionalFormatting sqref="Q143">
    <cfRule type="cellIs" dxfId="36" priority="39" operator="equal">
      <formula>"DESIERTA"</formula>
    </cfRule>
  </conditionalFormatting>
  <conditionalFormatting sqref="R143">
    <cfRule type="containsText" dxfId="35" priority="38" operator="containsText" text="LIQUIDADO">
      <formula>NOT(ISERROR(SEARCH("LIQUIDADO",R143)))</formula>
    </cfRule>
  </conditionalFormatting>
  <conditionalFormatting sqref="Q132">
    <cfRule type="containsText" dxfId="34" priority="37" operator="containsText" text="TERMINADO">
      <formula>NOT(ISERROR(SEARCH("TERMINADO",Q132)))</formula>
    </cfRule>
  </conditionalFormatting>
  <conditionalFormatting sqref="Q132">
    <cfRule type="cellIs" dxfId="33" priority="36" operator="equal">
      <formula>"DESIERTA"</formula>
    </cfRule>
  </conditionalFormatting>
  <conditionalFormatting sqref="R132">
    <cfRule type="containsText" dxfId="32" priority="35" operator="containsText" text="TERMINADO">
      <formula>NOT(ISERROR(SEARCH("TERMINADO",R132)))</formula>
    </cfRule>
  </conditionalFormatting>
  <conditionalFormatting sqref="R132">
    <cfRule type="cellIs" dxfId="31" priority="34" operator="equal">
      <formula>"DESIERTA"</formula>
    </cfRule>
  </conditionalFormatting>
  <conditionalFormatting sqref="Q105">
    <cfRule type="containsText" dxfId="30" priority="33" operator="containsText" text="TERMINADO">
      <formula>NOT(ISERROR(SEARCH("TERMINADO",Q105)))</formula>
    </cfRule>
  </conditionalFormatting>
  <conditionalFormatting sqref="Q105">
    <cfRule type="cellIs" dxfId="29" priority="32" operator="equal">
      <formula>"DESIERTA"</formula>
    </cfRule>
  </conditionalFormatting>
  <conditionalFormatting sqref="R105">
    <cfRule type="containsText" dxfId="28" priority="31" operator="containsText" text="LIQUIDADO">
      <formula>NOT(ISERROR(SEARCH("LIQUIDADO",R105)))</formula>
    </cfRule>
  </conditionalFormatting>
  <conditionalFormatting sqref="Q122">
    <cfRule type="containsText" dxfId="27" priority="30" operator="containsText" text="TERMINADO">
      <formula>NOT(ISERROR(SEARCH("TERMINADO",Q122)))</formula>
    </cfRule>
  </conditionalFormatting>
  <conditionalFormatting sqref="Q122">
    <cfRule type="cellIs" dxfId="26" priority="29" operator="equal">
      <formula>"DESIERTA"</formula>
    </cfRule>
  </conditionalFormatting>
  <conditionalFormatting sqref="R122">
    <cfRule type="containsText" dxfId="25" priority="28" operator="containsText" text="LIQUIDADO">
      <formula>NOT(ISERROR(SEARCH("LIQUIDADO",R122)))</formula>
    </cfRule>
  </conditionalFormatting>
  <conditionalFormatting sqref="Q119">
    <cfRule type="containsText" dxfId="24" priority="27" operator="containsText" text="TERMINADO">
      <formula>NOT(ISERROR(SEARCH("TERMINADO",Q119)))</formula>
    </cfRule>
  </conditionalFormatting>
  <conditionalFormatting sqref="Q119">
    <cfRule type="cellIs" dxfId="23" priority="26" operator="equal">
      <formula>"DESIERTA"</formula>
    </cfRule>
  </conditionalFormatting>
  <conditionalFormatting sqref="R119">
    <cfRule type="containsText" dxfId="22" priority="25" operator="containsText" text="LIQUIDADO">
      <formula>NOT(ISERROR(SEARCH("LIQUIDADO",R119)))</formula>
    </cfRule>
  </conditionalFormatting>
  <conditionalFormatting sqref="AQ62:AT62">
    <cfRule type="containsText" dxfId="21" priority="23" operator="containsText" text="NA">
      <formula>NOT(ISERROR(SEARCH("NA",AQ62)))</formula>
    </cfRule>
    <cfRule type="containsText" dxfId="20" priority="24" operator="containsText" text="N.A">
      <formula>NOT(ISERROR(SEARCH("N.A",AQ62)))</formula>
    </cfRule>
  </conditionalFormatting>
  <conditionalFormatting sqref="AQ116:AT127 AQ64:AT71">
    <cfRule type="containsText" dxfId="19" priority="21" operator="containsText" text="NA">
      <formula>NOT(ISERROR(SEARCH("NA",AQ64)))</formula>
    </cfRule>
    <cfRule type="containsText" dxfId="18" priority="22" operator="containsText" text="N.A">
      <formula>NOT(ISERROR(SEARCH("N.A",AQ64)))</formula>
    </cfRule>
  </conditionalFormatting>
  <conditionalFormatting sqref="Q133">
    <cfRule type="containsText" dxfId="17" priority="20" operator="containsText" text="TERMINADO">
      <formula>NOT(ISERROR(SEARCH("TERMINADO",Q133)))</formula>
    </cfRule>
  </conditionalFormatting>
  <conditionalFormatting sqref="Q133">
    <cfRule type="cellIs" dxfId="16" priority="19" operator="equal">
      <formula>"DESIERTA"</formula>
    </cfRule>
  </conditionalFormatting>
  <conditionalFormatting sqref="R133">
    <cfRule type="containsText" dxfId="15" priority="18" operator="containsText" text="TERMINADO">
      <formula>NOT(ISERROR(SEARCH("TERMINADO",R133)))</formula>
    </cfRule>
  </conditionalFormatting>
  <conditionalFormatting sqref="R133">
    <cfRule type="cellIs" dxfId="14" priority="17" operator="equal">
      <formula>"DESIERTA"</formula>
    </cfRule>
  </conditionalFormatting>
  <conditionalFormatting sqref="Q136">
    <cfRule type="containsText" dxfId="13" priority="16" operator="containsText" text="TERMINADO">
      <formula>NOT(ISERROR(SEARCH("TERMINADO",Q136)))</formula>
    </cfRule>
  </conditionalFormatting>
  <conditionalFormatting sqref="Q136">
    <cfRule type="cellIs" dxfId="12" priority="15" operator="equal">
      <formula>"DESIERTA"</formula>
    </cfRule>
  </conditionalFormatting>
  <conditionalFormatting sqref="R136">
    <cfRule type="containsText" dxfId="11" priority="14" operator="containsText" text="LIQUIDADO">
      <formula>NOT(ISERROR(SEARCH("LIQUIDADO",R136)))</formula>
    </cfRule>
  </conditionalFormatting>
  <conditionalFormatting sqref="Q134">
    <cfRule type="containsText" dxfId="10" priority="13" operator="containsText" text="TERMINADO">
      <formula>NOT(ISERROR(SEARCH("TERMINADO",Q134)))</formula>
    </cfRule>
  </conditionalFormatting>
  <conditionalFormatting sqref="Q134">
    <cfRule type="cellIs" dxfId="9" priority="12" operator="equal">
      <formula>"DESIERTA"</formula>
    </cfRule>
  </conditionalFormatting>
  <conditionalFormatting sqref="R134">
    <cfRule type="containsText" dxfId="8" priority="11" operator="containsText" text="TERMINADO">
      <formula>NOT(ISERROR(SEARCH("TERMINADO",R134)))</formula>
    </cfRule>
  </conditionalFormatting>
  <conditionalFormatting sqref="R134">
    <cfRule type="cellIs" dxfId="7" priority="10" operator="equal">
      <formula>"DESIERTA"</formula>
    </cfRule>
  </conditionalFormatting>
  <conditionalFormatting sqref="AQ147:AT147">
    <cfRule type="containsText" dxfId="6" priority="6" operator="containsText" text="NA">
      <formula>NOT(ISERROR(SEARCH("NA",AQ147)))</formula>
    </cfRule>
    <cfRule type="containsText" dxfId="5" priority="7" operator="containsText" text="N.A">
      <formula>NOT(ISERROR(SEARCH("N.A",AQ147)))</formula>
    </cfRule>
  </conditionalFormatting>
  <conditionalFormatting sqref="R144">
    <cfRule type="containsText" dxfId="4" priority="5" operator="containsText" text="LIQUIDADO">
      <formula>NOT(ISERROR(SEARCH("LIQUIDADO",R144)))</formula>
    </cfRule>
  </conditionalFormatting>
  <conditionalFormatting sqref="Q144">
    <cfRule type="containsText" dxfId="3" priority="4" operator="containsText" text="TERMINADO">
      <formula>NOT(ISERROR(SEARCH("TERMINADO",Q144)))</formula>
    </cfRule>
  </conditionalFormatting>
  <conditionalFormatting sqref="Q144">
    <cfRule type="cellIs" dxfId="2" priority="3" operator="equal">
      <formula>"DESIERTA"</formula>
    </cfRule>
  </conditionalFormatting>
  <conditionalFormatting sqref="AQ144:AT144">
    <cfRule type="containsText" dxfId="1" priority="1" operator="containsText" text="NA">
      <formula>NOT(ISERROR(SEARCH("NA",AQ144)))</formula>
    </cfRule>
    <cfRule type="containsText" dxfId="0" priority="2" operator="containsText" text="N.A">
      <formula>NOT(ISERROR(SEARCH("N.A",AQ144)))</formula>
    </cfRule>
  </conditionalFormatting>
  <hyperlinks>
    <hyperlink ref="D2" r:id="rId1"/>
    <hyperlink ref="V2"/>
    <hyperlink ref="D11" r:id="rId2"/>
    <hyperlink ref="V11" r:id="rId3" display="C:\Users\39567488\Downloads\C_PROCESO_16-12-4575129_211001044_17998794 (1).pdf"/>
    <hyperlink ref="D16" r:id="rId4"/>
    <hyperlink ref="D4" r:id="rId5"/>
    <hyperlink ref="V4"/>
    <hyperlink ref="D8" r:id="rId6"/>
    <hyperlink ref="V18" r:id="rId7" display="C:\Users\39567488\Downloads\C_PROCESO_16-12-4578726_211001044_18025304 (1).pdf"/>
    <hyperlink ref="D32" r:id="rId8"/>
    <hyperlink ref="D3" r:id="rId9"/>
    <hyperlink ref="V3" r:id="rId10" display="C:\Users\39567488\Downloads\C_PROCESO_16-12-4561909_211001044_17994421.pdf"/>
    <hyperlink ref="V16" r:id="rId11" display="C:\Users\39567488\Downloads\C_PROCESO_16-12-4577988_211001044_18006565 (1).pdf"/>
    <hyperlink ref="V8" r:id="rId12" display="C:\Users\39567488\Downloads\C_PROCESO_16-12-4572101_211001044_18025068 (1).pdf"/>
    <hyperlink ref="D39" r:id="rId13"/>
    <hyperlink ref="V39" r:id="rId14" display="C:\Users\39567488\Downloads\C_PROCESO_16-12-4645364_211001044_18215464.pdf"/>
    <hyperlink ref="D18" r:id="rId15" display="17"/>
    <hyperlink ref="D22" r:id="rId16"/>
    <hyperlink ref="V22" r:id="rId17" display="C:\Users\39567488\Downloads\C_PROCESO_16-12-4584366_211001044_18088141 (1).pdf"/>
    <hyperlink ref="D25" r:id="rId18"/>
    <hyperlink ref="D38" r:id="rId19"/>
    <hyperlink ref="D92" r:id="rId20"/>
    <hyperlink ref="D41" r:id="rId21"/>
    <hyperlink ref="D79" r:id="rId22" display="008"/>
    <hyperlink ref="D76" r:id="rId23" display="1"/>
    <hyperlink ref="D77" r:id="rId24" display="006"/>
    <hyperlink ref="D6" r:id="rId25"/>
    <hyperlink ref="V6" r:id="rId26" display="005"/>
    <hyperlink ref="D7" r:id="rId27"/>
    <hyperlink ref="V7" r:id="rId28" display="006"/>
    <hyperlink ref="D12" r:id="rId29"/>
    <hyperlink ref="V12" r:id="rId30" display="11"/>
    <hyperlink ref="D24" r:id="rId31"/>
    <hyperlink ref="V24" r:id="rId32" display="23"/>
    <hyperlink ref="D30" r:id="rId33" display="002"/>
    <hyperlink ref="V30" r:id="rId34" display="002"/>
    <hyperlink ref="D31" r:id="rId35"/>
    <hyperlink ref="D35" r:id="rId36" display="http://www.contratos.gov.co/consultas/detalleProceso.do?numConstancia=16-12-4632614"/>
    <hyperlink ref="V35" r:id="rId37" display="http://www.contratos.gov.co/consultas/detalleProceso.do?numConstancia=16-12-4632614"/>
    <hyperlink ref="D36" r:id="rId38" display="http://www.contratos.gov.co/consultas/detalleProceso.do?numConstancia=16-12-4634114"/>
    <hyperlink ref="D37" r:id="rId39"/>
    <hyperlink ref="D94" r:id="rId40" display="http://www.contratos.gov.co/consultas/detalleProceso.do?numConstancia=16-9-412024"/>
    <hyperlink ref="D95" r:id="rId41" display="http://www.contratos.gov.co/consultas/detalleProceso.do?numConstancia=16-9-412031"/>
    <hyperlink ref="V9" r:id="rId42" display="https://www.contratos.gov.co/consultas/detalleProceso.do?numConstancia=16-12-4573954"/>
    <hyperlink ref="V13" r:id="rId43" display="https://www.contratos.gov.co/consultas/detalleProceso.do?numConstancia=16-12-4578384"/>
    <hyperlink ref="V15" r:id="rId44" display="https://www.contratos.gov.co/consultas/detalleProceso.do?numConstancia=16-12-4577877"/>
    <hyperlink ref="V17" r:id="rId45" display="https://www.contratos.gov.co/consultas/detalleProceso.do?numConstancia=16-12-4578963"/>
    <hyperlink ref="V19" r:id="rId46" display="https://www.contratos.gov.co/consultas/detalleProceso.do?numConstancia=16-12-4580401"/>
    <hyperlink ref="V20" r:id="rId47" display="https://www.contratos.gov.co/consultas/detalleProceso.do?numConstancia=16-12-4580029"/>
    <hyperlink ref="V21" r:id="rId48" display="https://www.contratos.gov.co/consultas/detalleProceso.do?numConstancia=16-12-4580184"/>
    <hyperlink ref="V23" r:id="rId49" display="https://www.contratos.gov.co/consultas/detalleProceso.do?numConstancia=16-12-4585611"/>
    <hyperlink ref="V26" r:id="rId50" display="https://www.contratos.gov.co/consultas/detalleProceso.do?numConstancia=16-12-4593279"/>
    <hyperlink ref="V27" r:id="rId51" display="https://www.contratos.gov.co/consultas/detalleProceso.do?numConstancia=16-12-4593616"/>
    <hyperlink ref="V28" r:id="rId52" display="https://www.contratos.gov.co/consultas/detalleProceso.do?numConstancia=16-12-4593894"/>
    <hyperlink ref="V29" r:id="rId53" display="https://www.contratos.gov.co/consultas/detalleProceso.do?numConstancia=16-12-4595669"/>
    <hyperlink ref="V34" r:id="rId54" display="https://www.contratos.gov.co/consultas/detalleProceso.do?numConstancia=16-12-4624432"/>
    <hyperlink ref="D78" r:id="rId55" display="007"/>
    <hyperlink ref="V41" r:id="rId56" display="39"/>
    <hyperlink ref="D52" r:id="rId57"/>
    <hyperlink ref="D81" r:id="rId58" display="008"/>
    <hyperlink ref="D42" r:id="rId59"/>
    <hyperlink ref="V42" r:id="rId60" display="C:\Users\39567488\Downloads\C_PROCESO_16-12-4645364_211001044_18215464.pdf"/>
    <hyperlink ref="D43" r:id="rId61"/>
    <hyperlink ref="V43" r:id="rId62" display="C:\Users\39567488\Downloads\C_PROCESO_16-12-4645364_211001044_18215464.pdf"/>
    <hyperlink ref="D47" r:id="rId63" display="41"/>
    <hyperlink ref="V47" r:id="rId64" display="41"/>
    <hyperlink ref="D48" r:id="rId65" display="45"/>
    <hyperlink ref="V48" r:id="rId66" display="45"/>
    <hyperlink ref="D80" r:id="rId67"/>
    <hyperlink ref="D93" r:id="rId68" display="002"/>
    <hyperlink ref="D97" r:id="rId69" display="001"/>
    <hyperlink ref="D102" r:id="rId70" display="http://www.contratos.gov.co/consultas/detalleProceso.do?numConstancia=16-9-412453"/>
    <hyperlink ref="D104" r:id="rId71" display="http://www.contratos.gov.co/consultas/detalleProceso.do?numConstancia=16-9-412763"/>
    <hyperlink ref="D53" r:id="rId72" display="51"/>
    <hyperlink ref="V53" r:id="rId73" display="51"/>
    <hyperlink ref="D91" r:id="rId74"/>
    <hyperlink ref="D105" r:id="rId75"/>
    <hyperlink ref="D57" r:id="rId76" display="55"/>
    <hyperlink ref="D85" r:id="rId77"/>
    <hyperlink ref="D90" r:id="rId78" display="002"/>
    <hyperlink ref="V81" r:id="rId79" display="45"/>
    <hyperlink ref="V76" r:id="rId80" display="05"/>
    <hyperlink ref="D46" r:id="rId81"/>
    <hyperlink ref="V46" r:id="rId82" display="https://www.contratos.gov.co/consultas/detalleProceso.do?numConstancia=16-12-4699718"/>
    <hyperlink ref="D58" r:id="rId83" display="https://www.contratos.gov.co/consultas/detalleProceso.do?numConstancia=16-12-4853347"/>
    <hyperlink ref="D107" r:id="rId84" display="https://www.contratos.gov.co/consultas/detalleProceso.do?numConstancia=16-9-413522"/>
    <hyperlink ref="D44" r:id="rId85" display="http://www.contratos.gov.co/consultas/detalleProceso.do?numConstancia=16-12-4698868"/>
    <hyperlink ref="D45" r:id="rId86" display="http://www.contratos.gov.co/consultas/detalleProceso.do?numConstancia=16-12-4699080"/>
    <hyperlink ref="D50" r:id="rId87" display="http://www.contratos.gov.co/consultas/detalleProceso.do?numConstancia=16-12-4725147"/>
    <hyperlink ref="V51"/>
    <hyperlink ref="D51" r:id="rId88" display="001"/>
    <hyperlink ref="D55" r:id="rId89"/>
    <hyperlink ref="D54" r:id="rId90" display="https://www.contratos.gov.co/consultas/detalleProceso.do?numConstancia=16-12-4771628"/>
    <hyperlink ref="D56" r:id="rId91" display="http://www.contratos.gov.co/consultas/detalleProceso.do?numConstancia=16-12-4796840"/>
    <hyperlink ref="D82" r:id="rId92" display="https://www.contratos.gov.co/consultas/detalleProceso.do?numConstancia=16-13-4726397"/>
    <hyperlink ref="D83" r:id="rId93"/>
    <hyperlink ref="D103" r:id="rId94" display="https://www.contratos.gov.co/consultas/detalleProceso.do?numConstancia=16-9-412647"/>
    <hyperlink ref="D72" r:id="rId95"/>
    <hyperlink ref="D75" r:id="rId96" display="004"/>
    <hyperlink ref="D74" r:id="rId97" display="003"/>
    <hyperlink ref="D73" r:id="rId98" display="002"/>
    <hyperlink ref="V73" r:id="rId99" display="https://www.contratos.gov.co/consultas/detalleProceso.do?numConstancia=16-13-4612333"/>
    <hyperlink ref="D71" r:id="rId100"/>
    <hyperlink ref="D69" r:id="rId101"/>
    <hyperlink ref="D68" r:id="rId102"/>
    <hyperlink ref="D67" r:id="rId103"/>
    <hyperlink ref="D59" r:id="rId104" display="https://www.contratos.gov.co/consultas/detalleProceso.do?numConstancia=16-12-4858303"/>
    <hyperlink ref="D62" r:id="rId105" display="https://www.contratos.gov.co/consultas/detalleProceso.do?numConstancia=16-12-4901314"/>
    <hyperlink ref="D66" r:id="rId106" display="https://www.contratos.gov.co/consultas/detalleProceso.do?numConstancia=16-12-4927436"/>
    <hyperlink ref="V59" r:id="rId107" display="C:\Users\52930442\Downloads\C_PROCESO_16-12-4858303_211001044_19031676.pdf"/>
    <hyperlink ref="D61" r:id="rId108" display="https://www.contratos.gov.co/consultas/detalleProceso.do?numConstancia=16-12-4894573"/>
    <hyperlink ref="D60" r:id="rId109" display="https://www.contratos.gov.co/consultas/detalleProceso.do?numConstancia=16-12-4861526"/>
    <hyperlink ref="D63" r:id="rId110"/>
    <hyperlink ref="D64" r:id="rId111"/>
    <hyperlink ref="D65" r:id="rId112"/>
    <hyperlink ref="D88" r:id="rId113" display="https://www.contratos.gov.co/consultas/detalleProceso.do?numConstancia=16-13-4946713"/>
    <hyperlink ref="D86" r:id="rId114" display="https://www.contratos.gov.co/consultas/detalleProceso.do?numConstancia=16-13-4922173"/>
    <hyperlink ref="D87" r:id="rId115" display="https://www.contratos.gov.co/consultas/detalleProceso.do?numConstancia=16-13-4922212"/>
    <hyperlink ref="D70" r:id="rId116"/>
    <hyperlink ref="D109" r:id="rId117"/>
    <hyperlink ref="D110" r:id="rId118"/>
    <hyperlink ref="D111" r:id="rId119" display="http://www.colombiacompra.gov.co/tienda-virtual-del-estado-colombiano/orden-de-compra/7265"/>
    <hyperlink ref="D112" r:id="rId120" display="http://www.colombiacompra.gov.co/tienda-virtual-del-estado-colombiano/orden-de-compra/7266"/>
    <hyperlink ref="D113" r:id="rId121" display="http://www.colombiacompra.gov.co/tienda-virtual-del-estado-colombiano/orden-de-compra/7267"/>
    <hyperlink ref="D114" r:id="rId122" display="http://www.colombiacompra.gov.co/tienda-virtual-del-estado-colombiano/orden-de-compra/7268"/>
    <hyperlink ref="D115" r:id="rId123" display="http://www.colombiacompra.gov.co/tienda-virtual-del-estado-colombiano/orden-de-compra/7278"/>
    <hyperlink ref="V77" r:id="rId124" display="006"/>
    <hyperlink ref="V32" display="31"/>
    <hyperlink ref="V91" r:id="rId125" display="https://www.contratos.gov.co/consultas/detalleProceso.do?numConstancia=16-4-4857664"/>
    <hyperlink ref="D5" r:id="rId126"/>
    <hyperlink ref="D9" r:id="rId127"/>
    <hyperlink ref="D13" r:id="rId128"/>
    <hyperlink ref="D14" r:id="rId129"/>
    <hyperlink ref="D15" r:id="rId130"/>
    <hyperlink ref="D17" r:id="rId131"/>
    <hyperlink ref="D19" r:id="rId132"/>
    <hyperlink ref="D20" r:id="rId133"/>
    <hyperlink ref="D21" r:id="rId134"/>
    <hyperlink ref="D23" r:id="rId135"/>
    <hyperlink ref="D26" r:id="rId136"/>
    <hyperlink ref="D27" r:id="rId137"/>
    <hyperlink ref="D28" r:id="rId138"/>
    <hyperlink ref="D29" r:id="rId139"/>
    <hyperlink ref="D33" r:id="rId140"/>
    <hyperlink ref="D34" r:id="rId141"/>
    <hyperlink ref="D49" r:id="rId142"/>
    <hyperlink ref="V49" r:id="rId143"/>
    <hyperlink ref="D84" r:id="rId144"/>
    <hyperlink ref="D106" r:id="rId145" display="http://www.contratos.gov.co/consultas/detalleProceso.do?numConstancia=16-9-413507"/>
    <hyperlink ref="D108" r:id="rId146" display="http://www.contratos.gov.co/consultas/detalleProceso.do?numConstancia=16-9-413519"/>
    <hyperlink ref="D116" r:id="rId147" display="http://www.contratos.gov.co/consultas/detalleProceso.do?numConstancia=16-12-4966240"/>
    <hyperlink ref="D117" r:id="rId148" display="https://www.secop.gov.co/CO1BusinessLine/Tendering/ReplyAnalysisEdit/Update?docUniqueIdentifier=CO1.RANL.15405"/>
    <hyperlink ref="D118" r:id="rId149" display="https://www.secop.gov.co/CO1BusinessLine/Tendering/BuyerWorkArea/Index?DocUniqueIdentifier=CO1.BDOS.50804"/>
    <hyperlink ref="D119" r:id="rId150" display="http://www.contratos.gov.co/consultas/detalleProceso.do?numConstancia=16-12-5023784"/>
    <hyperlink ref="D121" r:id="rId151" display="http://www.contratos.gov.co/consultas/detalleProceso.do?numConstancia=16-12-5025332"/>
    <hyperlink ref="D120" r:id="rId152" display="http://www.contratos.gov.co/consultas/detalleProceso.do?numConstancia=16-12-5023874"/>
    <hyperlink ref="D122" r:id="rId153" display="http://www.contratos.gov.co/consultas/detalleProceso.do?numConstancia=16-12-5040399"/>
    <hyperlink ref="D123" r:id="rId154" display="http://www.contratos.gov.co/consultas/detalleProceso.do?numConstancia=16-12-5056418"/>
    <hyperlink ref="D124" r:id="rId155" display="http://www.contratos.gov.co/consultas/detalleProceso.do?numConstancia=16-12-5056208"/>
    <hyperlink ref="D125" r:id="rId156" display="http://www.contratos.gov.co/consultas/detalleProceso.do?numConstancia=16-12-5056340"/>
    <hyperlink ref="D126" r:id="rId157" display="http://www.contratos.gov.co/consultas/detalleProceso.do?numConstancia=16-12-5056474"/>
    <hyperlink ref="D127" r:id="rId158" display="http://www.contratos.gov.co/consultas/detalleProceso.do?numConstancia=16-12-5059706"/>
    <hyperlink ref="V71" display="68"/>
    <hyperlink ref="D138" r:id="rId159" display="http://www.contratos.gov.co/consultas/detalleProceso.do?numConstancia=16-13-5050941"/>
    <hyperlink ref="D137" r:id="rId160" display="http://www.contratos.gov.co/consultas/detalleProceso.do?numConstancia=16-13-5028472"/>
    <hyperlink ref="D136" r:id="rId161" display="http://www.contratos.gov.co/consultas/detalleProceso.do?numConstancia=16-13-5024356"/>
    <hyperlink ref="D135" r:id="rId162" display="http://www.contratos.gov.co/consultas/detalleProceso.do?numConstancia=16-13-5023611"/>
    <hyperlink ref="D134" r:id="rId163" display="http://www.contratos.gov.co/consultas/detalleProceso.do?numConstancia=16-13-5024319"/>
    <hyperlink ref="D133" r:id="rId164" display="http://www.contratos.gov.co/consultas/detalleProceso.do?numConstancia=16-13-5014818"/>
    <hyperlink ref="D132" r:id="rId165" display="http://www.contratos.gov.co/consultas/detalleProceso.do?numConstancia=16-13-5010409"/>
    <hyperlink ref="D131" r:id="rId166" display="http://www.contratos.gov.co/consultas/detalleProceso.do?numConstancia=16-13-4990508"/>
    <hyperlink ref="D130" r:id="rId167" display="http://www.contratos.gov.co/consultas/detalleProceso.do?numConstancia=16-13-4991370"/>
    <hyperlink ref="D129" r:id="rId168" display="http://www.contratos.gov.co/consultas/detalleProceso.do?numConstancia=16-13-4982557"/>
    <hyperlink ref="D128" r:id="rId169" display="http://www.contratos.gov.co/consultas/detalleProceso.do?numConstancia=16-13-4982500"/>
    <hyperlink ref="D139" r:id="rId170" display="http://www.contratos.gov.co/consultas/detalleProceso.do?numConstancia=16-9-414421"/>
    <hyperlink ref="D140" r:id="rId171" display="http://www.contratos.gov.co/consultas/detalleProceso.do?numConstancia=16-9-414493"/>
    <hyperlink ref="D141" r:id="rId172" display="http://www.contratos.gov.co/consultas/detalleProceso.do?numConstancia=16-9-414859"/>
    <hyperlink ref="D40" r:id="rId173"/>
    <hyperlink ref="D10" r:id="rId174"/>
    <hyperlink ref="D147" r:id="rId175" display="http://www.contratos.gov.co/consultas/detalleProceso.do?numConstancia=16-12-5126879"/>
    <hyperlink ref="D144" r:id="rId176" display="http://www.contratos.gov.co/consultas/detalleProceso.do?numConstancia=16-13-5113235"/>
  </hyperlinks>
  <pageMargins left="0.70866141732283472" right="0.70866141732283472" top="0.74803149606299213" bottom="0.78740157480314965" header="0.31496062992125984" footer="0.31496062992125984"/>
  <pageSetup paperSize="14" scale="47" fitToWidth="5" fitToHeight="20" orientation="landscape" r:id="rId177"/>
  <drawing r:id="rId178"/>
  <legacyDrawing r:id="rId179"/>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B9"/>
  <sheetViews>
    <sheetView workbookViewId="0">
      <selection activeCell="B9" sqref="B9"/>
    </sheetView>
  </sheetViews>
  <sheetFormatPr baseColWidth="10" defaultRowHeight="15" x14ac:dyDescent="0.25"/>
  <sheetData>
    <row r="4" spans="2:2" x14ac:dyDescent="0.25">
      <c r="B4" t="s">
        <v>2781</v>
      </c>
    </row>
    <row r="9" spans="2:2" x14ac:dyDescent="0.25">
      <c r="B9" s="533" t="s">
        <v>2781</v>
      </c>
    </row>
  </sheetData>
  <hyperlinks>
    <hyperlink ref="B9"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7:E10"/>
  <sheetViews>
    <sheetView workbookViewId="0">
      <selection activeCell="E9" sqref="E9"/>
    </sheetView>
  </sheetViews>
  <sheetFormatPr baseColWidth="10" defaultRowHeight="15" x14ac:dyDescent="0.25"/>
  <cols>
    <col min="3" max="4" width="11.42578125" style="535"/>
    <col min="5" max="5" width="13.28515625" customWidth="1"/>
  </cols>
  <sheetData>
    <row r="7" spans="3:5" x14ac:dyDescent="0.25">
      <c r="C7" s="535">
        <v>43282</v>
      </c>
      <c r="D7" s="535">
        <v>42492</v>
      </c>
      <c r="E7">
        <f>((C7-D7)/30)</f>
        <v>26.333333333333332</v>
      </c>
    </row>
    <row r="8" spans="3:5" x14ac:dyDescent="0.25">
      <c r="C8" s="535">
        <v>43647</v>
      </c>
      <c r="D8" s="535">
        <v>42492</v>
      </c>
      <c r="E8">
        <f>((C8-D8)/30)</f>
        <v>38.5</v>
      </c>
    </row>
    <row r="9" spans="3:5" x14ac:dyDescent="0.25">
      <c r="C9" s="535">
        <v>44378</v>
      </c>
      <c r="D9" s="535">
        <v>42492</v>
      </c>
      <c r="E9">
        <f t="shared" ref="E9:E10" si="0">((C9-D9)/30)</f>
        <v>62.866666666666667</v>
      </c>
    </row>
    <row r="10" spans="3:5" x14ac:dyDescent="0.25">
      <c r="E10">
        <f t="shared" si="0"/>
        <v>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G24"/>
  <sheetViews>
    <sheetView topLeftCell="A21" workbookViewId="0">
      <selection activeCell="G24" sqref="G24"/>
    </sheetView>
  </sheetViews>
  <sheetFormatPr baseColWidth="10" defaultRowHeight="15" x14ac:dyDescent="0.25"/>
  <cols>
    <col min="7" max="7" width="20" customWidth="1"/>
  </cols>
  <sheetData>
    <row r="2" spans="2:7" ht="105" x14ac:dyDescent="0.25">
      <c r="B2" s="541"/>
      <c r="C2" s="540" t="s">
        <v>2675</v>
      </c>
      <c r="D2" s="540" t="s">
        <v>2798</v>
      </c>
      <c r="E2" s="540" t="s">
        <v>2677</v>
      </c>
      <c r="F2" s="540" t="s">
        <v>2799</v>
      </c>
      <c r="G2" s="540">
        <v>63209191</v>
      </c>
    </row>
    <row r="3" spans="2:7" ht="105" x14ac:dyDescent="0.25">
      <c r="B3" s="541">
        <v>8004</v>
      </c>
      <c r="C3" s="540" t="s">
        <v>2675</v>
      </c>
      <c r="D3" s="540" t="s">
        <v>2676</v>
      </c>
      <c r="E3" s="540" t="s">
        <v>2677</v>
      </c>
      <c r="F3" s="540" t="s">
        <v>2678</v>
      </c>
      <c r="G3" s="540">
        <v>713650040</v>
      </c>
    </row>
    <row r="4" spans="2:7" ht="105" x14ac:dyDescent="0.25">
      <c r="B4" s="541">
        <v>7883</v>
      </c>
      <c r="C4" s="540" t="s">
        <v>2675</v>
      </c>
      <c r="D4" s="540" t="s">
        <v>2680</v>
      </c>
      <c r="E4" s="540" t="s">
        <v>2677</v>
      </c>
      <c r="F4" s="540" t="s">
        <v>2681</v>
      </c>
      <c r="G4" s="540">
        <v>17687097</v>
      </c>
    </row>
    <row r="5" spans="2:7" ht="105" x14ac:dyDescent="0.25">
      <c r="B5" s="541">
        <v>7854</v>
      </c>
      <c r="C5" s="540" t="s">
        <v>2675</v>
      </c>
      <c r="D5" s="540" t="s">
        <v>2683</v>
      </c>
      <c r="E5" s="540" t="s">
        <v>2677</v>
      </c>
      <c r="F5" s="540" t="s">
        <v>2684</v>
      </c>
      <c r="G5" s="540">
        <v>2690588</v>
      </c>
    </row>
    <row r="6" spans="2:7" ht="105" x14ac:dyDescent="0.25">
      <c r="B6" s="541">
        <v>7781</v>
      </c>
      <c r="C6" s="540" t="s">
        <v>2675</v>
      </c>
      <c r="D6" s="540" t="s">
        <v>2686</v>
      </c>
      <c r="E6" s="540" t="s">
        <v>2677</v>
      </c>
      <c r="F6" s="540" t="s">
        <v>2678</v>
      </c>
      <c r="G6" s="540">
        <v>514702791</v>
      </c>
    </row>
    <row r="7" spans="2:7" ht="105" x14ac:dyDescent="0.25">
      <c r="B7" s="541">
        <v>7643</v>
      </c>
      <c r="C7" s="540" t="s">
        <v>2675</v>
      </c>
      <c r="D7" s="540" t="s">
        <v>2688</v>
      </c>
      <c r="E7" s="540" t="s">
        <v>2677</v>
      </c>
      <c r="F7" s="540" t="s">
        <v>2689</v>
      </c>
      <c r="G7" s="540">
        <v>4084800</v>
      </c>
    </row>
    <row r="8" spans="2:7" ht="105" x14ac:dyDescent="0.25">
      <c r="B8" s="541">
        <v>7602</v>
      </c>
      <c r="C8" s="540" t="s">
        <v>2675</v>
      </c>
      <c r="D8" s="540" t="s">
        <v>2691</v>
      </c>
      <c r="E8" s="540" t="s">
        <v>2677</v>
      </c>
      <c r="F8" s="540" t="s">
        <v>2689</v>
      </c>
      <c r="G8" s="540">
        <v>10049900</v>
      </c>
    </row>
    <row r="9" spans="2:7" ht="105" x14ac:dyDescent="0.25">
      <c r="B9" s="541">
        <v>7278</v>
      </c>
      <c r="C9" s="540" t="s">
        <v>2675</v>
      </c>
      <c r="D9" s="540" t="s">
        <v>2693</v>
      </c>
      <c r="E9" s="540" t="s">
        <v>2677</v>
      </c>
      <c r="F9" s="540" t="s">
        <v>2684</v>
      </c>
      <c r="G9" s="540">
        <v>3572800</v>
      </c>
    </row>
    <row r="10" spans="2:7" ht="105" x14ac:dyDescent="0.25">
      <c r="B10" s="541">
        <v>7268</v>
      </c>
      <c r="C10" s="540" t="s">
        <v>2675</v>
      </c>
      <c r="D10" s="540" t="s">
        <v>2695</v>
      </c>
      <c r="E10" s="540" t="s">
        <v>2677</v>
      </c>
      <c r="F10" s="540" t="s">
        <v>2684</v>
      </c>
      <c r="G10" s="540">
        <v>2565920</v>
      </c>
    </row>
    <row r="11" spans="2:7" ht="105" x14ac:dyDescent="0.25">
      <c r="B11" s="541">
        <v>7267</v>
      </c>
      <c r="C11" s="540" t="s">
        <v>2675</v>
      </c>
      <c r="D11" s="540" t="s">
        <v>2697</v>
      </c>
      <c r="E11" s="540" t="s">
        <v>2677</v>
      </c>
      <c r="F11" s="540" t="s">
        <v>2684</v>
      </c>
      <c r="G11" s="540">
        <v>2232903</v>
      </c>
    </row>
    <row r="12" spans="2:7" ht="105" x14ac:dyDescent="0.25">
      <c r="B12" s="541">
        <v>7266</v>
      </c>
      <c r="C12" s="540" t="s">
        <v>2675</v>
      </c>
      <c r="D12" s="540" t="s">
        <v>2699</v>
      </c>
      <c r="E12" s="540" t="s">
        <v>2677</v>
      </c>
      <c r="F12" s="540" t="s">
        <v>2684</v>
      </c>
      <c r="G12" s="540">
        <v>1448701</v>
      </c>
    </row>
    <row r="13" spans="2:7" ht="105" x14ac:dyDescent="0.25">
      <c r="B13" s="541">
        <v>7265</v>
      </c>
      <c r="C13" s="540" t="s">
        <v>2675</v>
      </c>
      <c r="D13" s="540" t="s">
        <v>2701</v>
      </c>
      <c r="E13" s="540" t="s">
        <v>2677</v>
      </c>
      <c r="F13" s="540" t="s">
        <v>2684</v>
      </c>
      <c r="G13" s="542">
        <v>556800</v>
      </c>
    </row>
    <row r="14" spans="2:7" ht="105" x14ac:dyDescent="0.25">
      <c r="B14" s="541">
        <v>7264</v>
      </c>
      <c r="C14" s="540" t="s">
        <v>2675</v>
      </c>
      <c r="D14" s="540" t="s">
        <v>2702</v>
      </c>
      <c r="E14" s="540" t="s">
        <v>2677</v>
      </c>
      <c r="F14" s="540" t="s">
        <v>2684</v>
      </c>
      <c r="G14" s="542">
        <v>730.8</v>
      </c>
    </row>
    <row r="15" spans="2:7" ht="105" x14ac:dyDescent="0.25">
      <c r="B15" s="541">
        <v>7263</v>
      </c>
      <c r="C15" s="540" t="s">
        <v>2675</v>
      </c>
      <c r="D15" s="540" t="s">
        <v>2703</v>
      </c>
      <c r="E15" s="540" t="s">
        <v>2677</v>
      </c>
      <c r="F15" s="540" t="s">
        <v>2684</v>
      </c>
      <c r="G15" s="540">
        <v>4485922</v>
      </c>
    </row>
    <row r="16" spans="2:7" ht="105" x14ac:dyDescent="0.25">
      <c r="B16" s="541">
        <v>6905</v>
      </c>
      <c r="C16" s="540" t="s">
        <v>2675</v>
      </c>
      <c r="D16" s="540" t="s">
        <v>2705</v>
      </c>
      <c r="E16" s="540" t="s">
        <v>2677</v>
      </c>
      <c r="F16" s="540" t="s">
        <v>2706</v>
      </c>
      <c r="G16" s="540">
        <v>27106823</v>
      </c>
    </row>
    <row r="17" spans="2:7" ht="105" x14ac:dyDescent="0.25">
      <c r="B17" s="541">
        <v>6824</v>
      </c>
      <c r="C17" s="540" t="s">
        <v>2675</v>
      </c>
      <c r="D17" s="540" t="s">
        <v>2708</v>
      </c>
      <c r="E17" s="540" t="s">
        <v>2677</v>
      </c>
      <c r="F17" s="540" t="s">
        <v>2036</v>
      </c>
      <c r="G17" s="543">
        <v>0</v>
      </c>
    </row>
    <row r="18" spans="2:7" ht="105" x14ac:dyDescent="0.25">
      <c r="B18" s="541">
        <v>6787</v>
      </c>
      <c r="C18" s="540" t="s">
        <v>2675</v>
      </c>
      <c r="D18" s="540" t="s">
        <v>2709</v>
      </c>
      <c r="E18" s="540" t="s">
        <v>2677</v>
      </c>
      <c r="F18" s="540" t="s">
        <v>2706</v>
      </c>
      <c r="G18" s="540">
        <v>23867319</v>
      </c>
    </row>
    <row r="19" spans="2:7" ht="105" x14ac:dyDescent="0.25">
      <c r="B19" s="541">
        <v>6659</v>
      </c>
      <c r="C19" s="540" t="s">
        <v>2675</v>
      </c>
      <c r="D19" s="540" t="s">
        <v>2711</v>
      </c>
      <c r="E19" s="540" t="s">
        <v>2677</v>
      </c>
      <c r="F19" s="540" t="s">
        <v>2712</v>
      </c>
      <c r="G19" s="540">
        <v>1203000000</v>
      </c>
    </row>
    <row r="20" spans="2:7" ht="105" x14ac:dyDescent="0.25">
      <c r="B20" s="541">
        <v>6571</v>
      </c>
      <c r="C20" s="540" t="s">
        <v>2675</v>
      </c>
      <c r="D20" s="540" t="s">
        <v>2714</v>
      </c>
      <c r="E20" s="540" t="s">
        <v>2677</v>
      </c>
      <c r="F20" s="540" t="s">
        <v>2023</v>
      </c>
      <c r="G20" s="540">
        <v>41748343</v>
      </c>
    </row>
    <row r="21" spans="2:7" ht="105" x14ac:dyDescent="0.25">
      <c r="B21" s="541">
        <v>6460</v>
      </c>
      <c r="C21" s="540" t="s">
        <v>2675</v>
      </c>
      <c r="D21" s="540" t="s">
        <v>2716</v>
      </c>
      <c r="E21" s="540" t="s">
        <v>2677</v>
      </c>
      <c r="F21" s="540" t="s">
        <v>2689</v>
      </c>
      <c r="G21" s="540">
        <v>6237600</v>
      </c>
    </row>
    <row r="22" spans="2:7" ht="105" x14ac:dyDescent="0.25">
      <c r="B22" s="541"/>
      <c r="C22" s="540" t="s">
        <v>2675</v>
      </c>
      <c r="D22" s="540" t="s">
        <v>2800</v>
      </c>
      <c r="E22" s="540" t="s">
        <v>2677</v>
      </c>
      <c r="F22" s="540" t="s">
        <v>2678</v>
      </c>
      <c r="G22" s="540">
        <v>514702791</v>
      </c>
    </row>
    <row r="23" spans="2:7" ht="105" x14ac:dyDescent="0.25">
      <c r="B23" s="541"/>
      <c r="C23" s="540" t="s">
        <v>2675</v>
      </c>
      <c r="D23" s="540" t="s">
        <v>2801</v>
      </c>
      <c r="E23" s="540" t="s">
        <v>2677</v>
      </c>
      <c r="F23" s="540" t="s">
        <v>2689</v>
      </c>
      <c r="G23" s="540">
        <v>4084800</v>
      </c>
    </row>
    <row r="24" spans="2:7" ht="24.75" customHeight="1" x14ac:dyDescent="0.3">
      <c r="G24" s="553">
        <f>SUM(G2:G23)</f>
        <v>3161685859.8000002</v>
      </c>
    </row>
  </sheetData>
  <hyperlinks>
    <hyperlink ref="B2" r:id="rId1" display="http://www.colombiacompra.gov.co/tienda-virtual-del-estado-colombiano/orden-de-compra/8852"/>
    <hyperlink ref="B3" r:id="rId2" display="http://www.colombiacompra.gov.co/tienda-virtual-del-estado-colombiano/orden-de-compra/8004"/>
    <hyperlink ref="B4" r:id="rId3" display="http://www.colombiacompra.gov.co/tienda-virtual-del-estado-colombiano/orden-de-compra/7883"/>
    <hyperlink ref="B5" r:id="rId4" display="http://www.colombiacompra.gov.co/tienda-virtual-del-estado-colombiano/orden-de-compra/7854"/>
    <hyperlink ref="B6" r:id="rId5" display="http://www.colombiacompra.gov.co/tienda-virtual-del-estado-colombiano/orden-de-compra/7781"/>
    <hyperlink ref="B7" r:id="rId6" display="http://www.colombiacompra.gov.co/tienda-virtual-del-estado-colombiano/orden-de-compra/7643"/>
    <hyperlink ref="B8" r:id="rId7" display="http://www.colombiacompra.gov.co/tienda-virtual-del-estado-colombiano/orden-de-compra/7602"/>
    <hyperlink ref="B9" r:id="rId8" display="http://www.colombiacompra.gov.co/tienda-virtual-del-estado-colombiano/orden-de-compra/7278"/>
    <hyperlink ref="B10" r:id="rId9" display="http://www.colombiacompra.gov.co/tienda-virtual-del-estado-colombiano/orden-de-compra/7268"/>
    <hyperlink ref="B11" r:id="rId10" display="http://www.colombiacompra.gov.co/tienda-virtual-del-estado-colombiano/orden-de-compra/7267"/>
    <hyperlink ref="B12" r:id="rId11" display="http://www.colombiacompra.gov.co/tienda-virtual-del-estado-colombiano/orden-de-compra/7266"/>
    <hyperlink ref="B13" r:id="rId12" display="http://www.colombiacompra.gov.co/tienda-virtual-del-estado-colombiano/orden-de-compra/7265"/>
    <hyperlink ref="B14" r:id="rId13" display="http://www.colombiacompra.gov.co/tienda-virtual-del-estado-colombiano/orden-de-compra/7264"/>
    <hyperlink ref="B15" r:id="rId14" display="http://www.colombiacompra.gov.co/tienda-virtual-del-estado-colombiano/orden-de-compra/7263"/>
    <hyperlink ref="B16" r:id="rId15" display="http://www.colombiacompra.gov.co/tienda-virtual-del-estado-colombiano/orden-de-compra/6905"/>
    <hyperlink ref="B17" r:id="rId16" display="http://www.colombiacompra.gov.co/tienda-virtual-del-estado-colombiano/orden-de-compra/6824"/>
    <hyperlink ref="B18" r:id="rId17" display="http://www.colombiacompra.gov.co/tienda-virtual-del-estado-colombiano/orden-de-compra/6787"/>
    <hyperlink ref="B19" r:id="rId18" display="http://www.colombiacompra.gov.co/tienda-virtual-del-estado-colombiano/orden-de-compra/6659"/>
    <hyperlink ref="B20" r:id="rId19" display="http://www.colombiacompra.gov.co/tienda-virtual-del-estado-colombiano/orden-de-compra/6571"/>
    <hyperlink ref="B21" r:id="rId20" display="http://www.colombiacompra.gov.co/tienda-virtual-del-estado-colombiano/orden-de-compra/6460"/>
    <hyperlink ref="B22" r:id="rId21" display="http://www.colombiacompra.gov.co/tienda-virtual-del-estado-colombiano/orden-de-compra/"/>
    <hyperlink ref="B23" r:id="rId22" display="http://www.colombiacompra.gov.co/tienda-virtual-del-estado-colombiano/orden-de-compra/"/>
  </hyperlinks>
  <pageMargins left="0.7" right="0.7" top="0.75" bottom="0.75" header="0.3" footer="0.3"/>
  <pageSetup paperSize="9" orientation="portrait" horizontalDpi="0" verticalDpi="0" r:id="rId2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2:H30"/>
  <sheetViews>
    <sheetView topLeftCell="A24" workbookViewId="0">
      <selection activeCell="H26" sqref="H26"/>
    </sheetView>
  </sheetViews>
  <sheetFormatPr baseColWidth="10" defaultRowHeight="15" x14ac:dyDescent="0.25"/>
  <cols>
    <col min="4" max="4" width="20.42578125" customWidth="1"/>
    <col min="5" max="5" width="15.5703125" customWidth="1"/>
    <col min="8" max="8" width="19.28515625" style="556" customWidth="1"/>
  </cols>
  <sheetData>
    <row r="2" spans="3:8" ht="30" x14ac:dyDescent="0.25">
      <c r="C2" s="552" t="s">
        <v>2669</v>
      </c>
      <c r="D2" s="552" t="s">
        <v>2670</v>
      </c>
      <c r="E2" s="552" t="s">
        <v>2671</v>
      </c>
      <c r="F2" s="552" t="s">
        <v>2672</v>
      </c>
      <c r="G2" s="552" t="s">
        <v>2673</v>
      </c>
      <c r="H2" s="554" t="s">
        <v>2674</v>
      </c>
    </row>
    <row r="3" spans="3:8" ht="60" x14ac:dyDescent="0.25">
      <c r="C3" s="541">
        <v>9111</v>
      </c>
      <c r="D3" s="540" t="s">
        <v>2675</v>
      </c>
      <c r="E3" s="540" t="s">
        <v>2805</v>
      </c>
      <c r="F3" s="540" t="s">
        <v>2677</v>
      </c>
      <c r="G3" s="540" t="s">
        <v>2806</v>
      </c>
      <c r="H3" s="555">
        <v>107127520</v>
      </c>
    </row>
    <row r="4" spans="3:8" ht="60" x14ac:dyDescent="0.25">
      <c r="C4" s="541">
        <v>8852</v>
      </c>
      <c r="D4" s="540" t="s">
        <v>2675</v>
      </c>
      <c r="E4" s="540" t="s">
        <v>2798</v>
      </c>
      <c r="F4" s="540" t="s">
        <v>2677</v>
      </c>
      <c r="G4" s="540" t="s">
        <v>2799</v>
      </c>
      <c r="H4" s="555">
        <v>63209191</v>
      </c>
    </row>
    <row r="5" spans="3:8" ht="60" x14ac:dyDescent="0.25">
      <c r="C5" s="541">
        <v>8004</v>
      </c>
      <c r="D5" s="540" t="s">
        <v>2675</v>
      </c>
      <c r="E5" s="540" t="s">
        <v>2676</v>
      </c>
      <c r="F5" s="540" t="s">
        <v>2677</v>
      </c>
      <c r="G5" s="540" t="s">
        <v>2678</v>
      </c>
      <c r="H5" s="555">
        <v>713650040</v>
      </c>
    </row>
    <row r="6" spans="3:8" ht="60" x14ac:dyDescent="0.25">
      <c r="C6" s="541">
        <v>7883</v>
      </c>
      <c r="D6" s="540" t="s">
        <v>2675</v>
      </c>
      <c r="E6" s="540" t="s">
        <v>2680</v>
      </c>
      <c r="F6" s="540" t="s">
        <v>2677</v>
      </c>
      <c r="G6" s="540" t="s">
        <v>2681</v>
      </c>
      <c r="H6" s="555">
        <v>17687097</v>
      </c>
    </row>
    <row r="7" spans="3:8" ht="60" x14ac:dyDescent="0.25">
      <c r="C7" s="541">
        <v>7854</v>
      </c>
      <c r="D7" s="540" t="s">
        <v>2675</v>
      </c>
      <c r="E7" s="540" t="s">
        <v>2683</v>
      </c>
      <c r="F7" s="540" t="s">
        <v>2677</v>
      </c>
      <c r="G7" s="540" t="s">
        <v>2684</v>
      </c>
      <c r="H7" s="555">
        <v>2690588</v>
      </c>
    </row>
    <row r="8" spans="3:8" ht="60" x14ac:dyDescent="0.25">
      <c r="C8" s="541">
        <v>7781</v>
      </c>
      <c r="D8" s="540" t="s">
        <v>2675</v>
      </c>
      <c r="E8" s="540" t="s">
        <v>2686</v>
      </c>
      <c r="F8" s="540" t="s">
        <v>2677</v>
      </c>
      <c r="G8" s="540" t="s">
        <v>2678</v>
      </c>
      <c r="H8" s="555">
        <v>514702791</v>
      </c>
    </row>
    <row r="9" spans="3:8" ht="60" x14ac:dyDescent="0.25">
      <c r="C9" s="541">
        <v>7643</v>
      </c>
      <c r="D9" s="540" t="s">
        <v>2675</v>
      </c>
      <c r="E9" s="540" t="s">
        <v>2688</v>
      </c>
      <c r="F9" s="540" t="s">
        <v>2677</v>
      </c>
      <c r="G9" s="540" t="s">
        <v>2689</v>
      </c>
      <c r="H9" s="555">
        <v>4084800</v>
      </c>
    </row>
    <row r="10" spans="3:8" ht="60" x14ac:dyDescent="0.25">
      <c r="C10" s="541">
        <v>7602</v>
      </c>
      <c r="D10" s="540" t="s">
        <v>2675</v>
      </c>
      <c r="E10" s="540" t="s">
        <v>2691</v>
      </c>
      <c r="F10" s="540" t="s">
        <v>2677</v>
      </c>
      <c r="G10" s="540" t="s">
        <v>2689</v>
      </c>
      <c r="H10" s="555">
        <v>10049900</v>
      </c>
    </row>
    <row r="11" spans="3:8" ht="60" x14ac:dyDescent="0.25">
      <c r="C11" s="541">
        <v>7278</v>
      </c>
      <c r="D11" s="540" t="s">
        <v>2675</v>
      </c>
      <c r="E11" s="540" t="s">
        <v>2693</v>
      </c>
      <c r="F11" s="540" t="s">
        <v>2677</v>
      </c>
      <c r="G11" s="540" t="s">
        <v>2684</v>
      </c>
      <c r="H11" s="555">
        <v>3572800</v>
      </c>
    </row>
    <row r="12" spans="3:8" ht="60" x14ac:dyDescent="0.25">
      <c r="C12" s="541">
        <v>7268</v>
      </c>
      <c r="D12" s="540" t="s">
        <v>2675</v>
      </c>
      <c r="E12" s="540" t="s">
        <v>2695</v>
      </c>
      <c r="F12" s="540" t="s">
        <v>2677</v>
      </c>
      <c r="G12" s="540" t="s">
        <v>2684</v>
      </c>
      <c r="H12" s="555">
        <v>2565920</v>
      </c>
    </row>
    <row r="13" spans="3:8" ht="60" x14ac:dyDescent="0.25">
      <c r="C13" s="541">
        <v>7267</v>
      </c>
      <c r="D13" s="540" t="s">
        <v>2675</v>
      </c>
      <c r="E13" s="540" t="s">
        <v>2697</v>
      </c>
      <c r="F13" s="540" t="s">
        <v>2677</v>
      </c>
      <c r="G13" s="540" t="s">
        <v>2684</v>
      </c>
      <c r="H13" s="555">
        <v>2232903</v>
      </c>
    </row>
    <row r="14" spans="3:8" ht="60" x14ac:dyDescent="0.25">
      <c r="C14" s="541">
        <v>7266</v>
      </c>
      <c r="D14" s="540" t="s">
        <v>2675</v>
      </c>
      <c r="E14" s="540" t="s">
        <v>2699</v>
      </c>
      <c r="F14" s="540" t="s">
        <v>2677</v>
      </c>
      <c r="G14" s="540" t="s">
        <v>2684</v>
      </c>
      <c r="H14" s="555">
        <v>1448701</v>
      </c>
    </row>
    <row r="15" spans="3:8" ht="60" x14ac:dyDescent="0.25">
      <c r="C15" s="541">
        <v>7265</v>
      </c>
      <c r="D15" s="540" t="s">
        <v>2675</v>
      </c>
      <c r="E15" s="540" t="s">
        <v>2701</v>
      </c>
      <c r="F15" s="540" t="s">
        <v>2677</v>
      </c>
      <c r="G15" s="540" t="s">
        <v>2684</v>
      </c>
      <c r="H15" s="555">
        <v>556800</v>
      </c>
    </row>
    <row r="16" spans="3:8" ht="60" x14ac:dyDescent="0.25">
      <c r="C16" s="541">
        <v>7264</v>
      </c>
      <c r="D16" s="540" t="s">
        <v>2675</v>
      </c>
      <c r="E16" s="540" t="s">
        <v>2702</v>
      </c>
      <c r="F16" s="540" t="s">
        <v>2677</v>
      </c>
      <c r="G16" s="540" t="s">
        <v>2684</v>
      </c>
      <c r="H16" s="555">
        <v>730800</v>
      </c>
    </row>
    <row r="17" spans="3:8" ht="60" x14ac:dyDescent="0.25">
      <c r="C17" s="541">
        <v>7263</v>
      </c>
      <c r="D17" s="540" t="s">
        <v>2675</v>
      </c>
      <c r="E17" s="540" t="s">
        <v>2703</v>
      </c>
      <c r="F17" s="540" t="s">
        <v>2677</v>
      </c>
      <c r="G17" s="540" t="s">
        <v>2684</v>
      </c>
      <c r="H17" s="555">
        <v>4485922</v>
      </c>
    </row>
    <row r="18" spans="3:8" ht="60" x14ac:dyDescent="0.25">
      <c r="C18" s="541">
        <v>6905</v>
      </c>
      <c r="D18" s="540" t="s">
        <v>2675</v>
      </c>
      <c r="E18" s="540" t="s">
        <v>2705</v>
      </c>
      <c r="F18" s="540" t="s">
        <v>2677</v>
      </c>
      <c r="G18" s="540" t="s">
        <v>2706</v>
      </c>
      <c r="H18" s="555">
        <v>27106823</v>
      </c>
    </row>
    <row r="19" spans="3:8" ht="60" x14ac:dyDescent="0.25">
      <c r="C19" s="541">
        <v>6824</v>
      </c>
      <c r="D19" s="540" t="s">
        <v>2675</v>
      </c>
      <c r="E19" s="540" t="s">
        <v>2708</v>
      </c>
      <c r="F19" s="540" t="s">
        <v>2677</v>
      </c>
      <c r="G19" s="540" t="s">
        <v>2036</v>
      </c>
      <c r="H19" s="555">
        <v>0</v>
      </c>
    </row>
    <row r="20" spans="3:8" ht="60" x14ac:dyDescent="0.25">
      <c r="C20" s="541">
        <v>6787</v>
      </c>
      <c r="D20" s="540" t="s">
        <v>2675</v>
      </c>
      <c r="E20" s="540" t="s">
        <v>2709</v>
      </c>
      <c r="F20" s="540" t="s">
        <v>2677</v>
      </c>
      <c r="G20" s="540" t="s">
        <v>2706</v>
      </c>
      <c r="H20" s="555">
        <v>23867319</v>
      </c>
    </row>
    <row r="21" spans="3:8" ht="60" x14ac:dyDescent="0.25">
      <c r="C21" s="541">
        <v>6659</v>
      </c>
      <c r="D21" s="540" t="s">
        <v>2675</v>
      </c>
      <c r="E21" s="540" t="s">
        <v>2711</v>
      </c>
      <c r="F21" s="540" t="s">
        <v>2677</v>
      </c>
      <c r="G21" s="540" t="s">
        <v>2712</v>
      </c>
      <c r="H21" s="555">
        <v>1203000000</v>
      </c>
    </row>
    <row r="22" spans="3:8" ht="60" x14ac:dyDescent="0.25">
      <c r="C22" s="541">
        <v>6571</v>
      </c>
      <c r="D22" s="540" t="s">
        <v>2675</v>
      </c>
      <c r="E22" s="540" t="s">
        <v>2714</v>
      </c>
      <c r="F22" s="540" t="s">
        <v>2677</v>
      </c>
      <c r="G22" s="540" t="s">
        <v>2023</v>
      </c>
      <c r="H22" s="555">
        <v>41748343</v>
      </c>
    </row>
    <row r="23" spans="3:8" ht="60" x14ac:dyDescent="0.25">
      <c r="C23" s="541">
        <v>6460</v>
      </c>
      <c r="D23" s="540" t="s">
        <v>2675</v>
      </c>
      <c r="E23" s="540" t="s">
        <v>2716</v>
      </c>
      <c r="F23" s="540" t="s">
        <v>2677</v>
      </c>
      <c r="G23" s="540" t="s">
        <v>2689</v>
      </c>
      <c r="H23" s="555">
        <v>6237600</v>
      </c>
    </row>
    <row r="24" spans="3:8" ht="60" x14ac:dyDescent="0.25">
      <c r="C24" s="541"/>
      <c r="D24" s="540" t="s">
        <v>2675</v>
      </c>
      <c r="E24" s="540" t="s">
        <v>2800</v>
      </c>
      <c r="F24" s="540" t="s">
        <v>2677</v>
      </c>
      <c r="G24" s="540" t="s">
        <v>2678</v>
      </c>
      <c r="H24" s="555">
        <v>514702791</v>
      </c>
    </row>
    <row r="25" spans="3:8" ht="60" x14ac:dyDescent="0.25">
      <c r="C25" s="541"/>
      <c r="D25" s="540" t="s">
        <v>2675</v>
      </c>
      <c r="E25" s="540" t="s">
        <v>2801</v>
      </c>
      <c r="F25" s="540" t="s">
        <v>2677</v>
      </c>
      <c r="G25" s="540" t="s">
        <v>2689</v>
      </c>
      <c r="H25" s="555">
        <v>4084800</v>
      </c>
    </row>
    <row r="26" spans="3:8" ht="41.25" customHeight="1" x14ac:dyDescent="0.25">
      <c r="H26" s="556">
        <f>SUM(H3:H25)</f>
        <v>3269543449</v>
      </c>
    </row>
    <row r="28" spans="3:8" x14ac:dyDescent="0.25">
      <c r="H28" s="556">
        <v>19556003280.720001</v>
      </c>
    </row>
    <row r="30" spans="3:8" x14ac:dyDescent="0.25">
      <c r="H30" s="556">
        <f>SUM(H26:H29)</f>
        <v>22825546729.720001</v>
      </c>
    </row>
  </sheetData>
  <hyperlinks>
    <hyperlink ref="C2" r:id="rId1" tooltip="ordenar por Orden de Compra" display="http://www.colombiacompra.gov.co/tienda-virtual-del-estado-colombiano/ordenes-de-compra?number_order=&amp;state=&amp;entity=UNIDAD%20ADMINISTRATIVA%20ESPECIAL%20MIGRACION%20COLOMBIA&amp;tool=&amp;date_to=2016-06-27&amp;date_from=2016-01-01&amp;sort=desc&amp;order=Orden%20de%20Compra"/>
    <hyperlink ref="D2" r:id="rId2" tooltip="ordenar por Entidad Estatal" display="http://www.colombiacompra.gov.co/tienda-virtual-del-estado-colombiano/ordenes-de-compra?number_order=&amp;state=&amp;entity=UNIDAD%20ADMINISTRATIVA%20ESPECIAL%20MIGRACION%20COLOMBIA&amp;tool=&amp;date_to=2016-06-27&amp;date_from=2016-01-01&amp;sort=asc&amp;order=Entidad%20Estatal"/>
    <hyperlink ref="E2" r:id="rId3" tooltip="ordenar por Fecha de la orden" display="http://www.colombiacompra.gov.co/tienda-virtual-del-estado-colombiano/ordenes-de-compra?number_order=&amp;state=&amp;entity=UNIDAD%20ADMINISTRATIVA%20ESPECIAL%20MIGRACION%20COLOMBIA&amp;tool=&amp;date_to=2016-06-27&amp;date_from=2016-01-01&amp;sort=asc&amp;order=Fecha%20de%20la%20orden"/>
    <hyperlink ref="F2" r:id="rId4" tooltip="ordenar por Estado" display="http://www.colombiacompra.gov.co/tienda-virtual-del-estado-colombiano/ordenes-de-compra?number_order=&amp;state=&amp;entity=UNIDAD%20ADMINISTRATIVA%20ESPECIAL%20MIGRACION%20COLOMBIA&amp;tool=&amp;date_to=2016-06-27&amp;date_from=2016-01-01&amp;sort=asc&amp;order=Estado"/>
    <hyperlink ref="G2" r:id="rId5" tooltip="ordenar por Instrumento" display="http://www.colombiacompra.gov.co/tienda-virtual-del-estado-colombiano/ordenes-de-compra?number_order=&amp;state=&amp;entity=UNIDAD%20ADMINISTRATIVA%20ESPECIAL%20MIGRACION%20COLOMBIA&amp;tool=&amp;date_to=2016-06-27&amp;date_from=2016-01-01&amp;sort=asc&amp;order=Instrumento"/>
    <hyperlink ref="H2" r:id="rId6" tooltip="ordenar por Total" display="http://www.colombiacompra.gov.co/tienda-virtual-del-estado-colombiano/ordenes-de-compra?number_order=&amp;state=&amp;entity=UNIDAD%20ADMINISTRATIVA%20ESPECIAL%20MIGRACION%20COLOMBIA&amp;tool=&amp;date_to=2016-06-27&amp;date_from=2016-01-01&amp;sort=asc&amp;order=Total"/>
    <hyperlink ref="C3" r:id="rId7" display="http://www.colombiacompra.gov.co/tienda-virtual-del-estado-colombiano/orden-de-compra/9111"/>
    <hyperlink ref="C4" r:id="rId8" display="http://www.colombiacompra.gov.co/tienda-virtual-del-estado-colombiano/orden-de-compra/8852"/>
    <hyperlink ref="C5" r:id="rId9" display="http://www.colombiacompra.gov.co/tienda-virtual-del-estado-colombiano/orden-de-compra/8004"/>
    <hyperlink ref="C6" r:id="rId10" display="http://www.colombiacompra.gov.co/tienda-virtual-del-estado-colombiano/orden-de-compra/7883"/>
    <hyperlink ref="C7" r:id="rId11" display="http://www.colombiacompra.gov.co/tienda-virtual-del-estado-colombiano/orden-de-compra/7854"/>
    <hyperlink ref="C8" r:id="rId12" display="http://www.colombiacompra.gov.co/tienda-virtual-del-estado-colombiano/orden-de-compra/7781"/>
    <hyperlink ref="C9" r:id="rId13" display="http://www.colombiacompra.gov.co/tienda-virtual-del-estado-colombiano/orden-de-compra/7643"/>
    <hyperlink ref="C10" r:id="rId14" display="http://www.colombiacompra.gov.co/tienda-virtual-del-estado-colombiano/orden-de-compra/7602"/>
    <hyperlink ref="C11" r:id="rId15" display="http://www.colombiacompra.gov.co/tienda-virtual-del-estado-colombiano/orden-de-compra/7278"/>
    <hyperlink ref="C12" r:id="rId16" display="http://www.colombiacompra.gov.co/tienda-virtual-del-estado-colombiano/orden-de-compra/7268"/>
    <hyperlink ref="C13" r:id="rId17" display="http://www.colombiacompra.gov.co/tienda-virtual-del-estado-colombiano/orden-de-compra/7267"/>
    <hyperlink ref="C14" r:id="rId18" display="http://www.colombiacompra.gov.co/tienda-virtual-del-estado-colombiano/orden-de-compra/7266"/>
    <hyperlink ref="C15" r:id="rId19" display="http://www.colombiacompra.gov.co/tienda-virtual-del-estado-colombiano/orden-de-compra/7265"/>
    <hyperlink ref="C16" r:id="rId20" display="http://www.colombiacompra.gov.co/tienda-virtual-del-estado-colombiano/orden-de-compra/7264"/>
    <hyperlink ref="C17" r:id="rId21" display="http://www.colombiacompra.gov.co/tienda-virtual-del-estado-colombiano/orden-de-compra/7263"/>
    <hyperlink ref="C18" r:id="rId22" display="http://www.colombiacompra.gov.co/tienda-virtual-del-estado-colombiano/orden-de-compra/6905"/>
    <hyperlink ref="C19" r:id="rId23" display="http://www.colombiacompra.gov.co/tienda-virtual-del-estado-colombiano/orden-de-compra/6824"/>
    <hyperlink ref="C20" r:id="rId24" display="http://www.colombiacompra.gov.co/tienda-virtual-del-estado-colombiano/orden-de-compra/6787"/>
    <hyperlink ref="C21" r:id="rId25" display="http://www.colombiacompra.gov.co/tienda-virtual-del-estado-colombiano/orden-de-compra/6659"/>
    <hyperlink ref="C22" r:id="rId26" display="http://www.colombiacompra.gov.co/tienda-virtual-del-estado-colombiano/orden-de-compra/6571"/>
    <hyperlink ref="C23" r:id="rId27" display="http://www.colombiacompra.gov.co/tienda-virtual-del-estado-colombiano/orden-de-compra/6460"/>
    <hyperlink ref="C24" r:id="rId28" display="http://www.colombiacompra.gov.co/tienda-virtual-del-estado-colombiano/orden-de-compra/"/>
    <hyperlink ref="C25" r:id="rId29" display="http://www.colombiacompra.gov.co/tienda-virtual-del-estado-colombiano/orden-de-compra/"/>
  </hyperlinks>
  <pageMargins left="0.7" right="0.7" top="0.75" bottom="0.75" header="0.3" footer="0.3"/>
  <drawing r:id="rId3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E6:F15"/>
  <sheetViews>
    <sheetView workbookViewId="0">
      <selection activeCell="F20" sqref="F20"/>
    </sheetView>
  </sheetViews>
  <sheetFormatPr baseColWidth="10" defaultRowHeight="15" x14ac:dyDescent="0.25"/>
  <cols>
    <col min="6" max="6" width="29.28515625" customWidth="1"/>
  </cols>
  <sheetData>
    <row r="6" spans="5:6" x14ac:dyDescent="0.25">
      <c r="E6">
        <v>40</v>
      </c>
      <c r="F6" s="556">
        <v>5852496184</v>
      </c>
    </row>
    <row r="7" spans="5:6" x14ac:dyDescent="0.25">
      <c r="E7">
        <v>30</v>
      </c>
      <c r="F7" s="556">
        <v>6149340866</v>
      </c>
    </row>
    <row r="8" spans="5:6" x14ac:dyDescent="0.25">
      <c r="E8">
        <v>1</v>
      </c>
      <c r="F8" s="556">
        <v>108546000</v>
      </c>
    </row>
    <row r="9" spans="5:6" x14ac:dyDescent="0.25">
      <c r="E9">
        <v>115</v>
      </c>
      <c r="F9" s="556">
        <v>8192415658</v>
      </c>
    </row>
    <row r="10" spans="5:6" x14ac:dyDescent="0.25">
      <c r="E10">
        <v>5</v>
      </c>
      <c r="F10" s="556">
        <v>14872357424</v>
      </c>
    </row>
    <row r="11" spans="5:6" x14ac:dyDescent="0.25">
      <c r="E11">
        <v>51</v>
      </c>
      <c r="F11" s="556">
        <v>565329645</v>
      </c>
    </row>
    <row r="12" spans="5:6" x14ac:dyDescent="0.25">
      <c r="E12">
        <v>29</v>
      </c>
      <c r="F12" s="556">
        <v>0</v>
      </c>
    </row>
    <row r="13" spans="5:6" x14ac:dyDescent="0.25">
      <c r="E13">
        <v>2</v>
      </c>
      <c r="F13" s="556">
        <v>0</v>
      </c>
    </row>
    <row r="14" spans="5:6" x14ac:dyDescent="0.25">
      <c r="E14">
        <f>SUM(E6:E13)</f>
        <v>273</v>
      </c>
      <c r="F14" s="556">
        <f>SUM(F6:F13)</f>
        <v>35740485777</v>
      </c>
    </row>
    <row r="15" spans="5:6" x14ac:dyDescent="0.25">
      <c r="F15" s="556"/>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7</vt:i4>
      </vt:variant>
    </vt:vector>
  </HeadingPairs>
  <TitlesOfParts>
    <vt:vector size="18" baseType="lpstr">
      <vt:lpstr>CONTRATOS 2016</vt:lpstr>
      <vt:lpstr>Hoja3</vt:lpstr>
      <vt:lpstr>SUPERVISIONES 2015</vt:lpstr>
      <vt:lpstr>LINK PROCESOS</vt:lpstr>
      <vt:lpstr>Hoja1</vt:lpstr>
      <vt:lpstr>CONTRATOS 2016 (2)</vt:lpstr>
      <vt:lpstr>ORDENES DE COMPRA</vt:lpstr>
      <vt:lpstr>Hoja2</vt:lpstr>
      <vt:lpstr>Hoja4</vt:lpstr>
      <vt:lpstr>Hoja5</vt:lpstr>
      <vt:lpstr>Hoja6</vt:lpstr>
      <vt:lpstr>'CONTRATOS 2016'!Área_de_impresión</vt:lpstr>
      <vt:lpstr>'CONTRATOS 2016 (2)'!Área_de_impresión</vt:lpstr>
      <vt:lpstr>Hoja3!Área_de_impresión</vt:lpstr>
      <vt:lpstr>'SUPERVISIONES 2015'!Área_de_impresión</vt:lpstr>
      <vt:lpstr>'CONTRATOS 2016'!Títulos_a_imprimir</vt:lpstr>
      <vt:lpstr>'CONTRATOS 2016 (2)'!Títulos_a_imprimir</vt:lpstr>
      <vt:lpstr>'SUPERVISIONES 2015'!Títulos_a_imprimir</vt:lpstr>
    </vt:vector>
  </TitlesOfParts>
  <Company>UAEMC</Company>
  <LinksUpToDate>false</LinksUpToDate>
  <SharedDoc>false</SharedDoc>
  <HyperlinkBase>www.contratos.gov.co</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Bienes y Servicios Adquiridos</dc:title>
  <dc:creator>Maria Yenifer Prada Peña</dc:creator>
  <cp:lastModifiedBy>Luz Miriam Botero Serna</cp:lastModifiedBy>
  <cp:lastPrinted>2016-10-03T19:12:07Z</cp:lastPrinted>
  <dcterms:created xsi:type="dcterms:W3CDTF">2012-08-29T21:02:55Z</dcterms:created>
  <dcterms:modified xsi:type="dcterms:W3CDTF">2016-10-05T21:17:47Z</dcterms:modified>
  <cp:category>Contratos 2014</cp:category>
</cp:coreProperties>
</file>